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externalLinks/externalLink4.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externalLinks/externalLink3.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luis.hoyos\Desktop\3-Carpetas 2020\Auditorias\Auditoria 2021\"/>
    </mc:Choice>
  </mc:AlternateContent>
  <bookViews>
    <workbookView xWindow="132" yWindow="60" windowWidth="21840" windowHeight="13680" tabRatio="611" activeTab="3"/>
  </bookViews>
  <sheets>
    <sheet name="Orientaciones Grales." sheetId="2" r:id="rId1"/>
    <sheet name="Priorización" sheetId="1" r:id="rId2"/>
    <sheet name="Procesos A Auditar Vs Recursos" sheetId="4" r:id="rId3"/>
    <sheet name="Cronograma" sheetId="5" r:id="rId4"/>
    <sheet name="Hoja1" sheetId="3" state="hidden" r:id="rId5"/>
  </sheets>
  <externalReferences>
    <externalReference r:id="rId6"/>
    <externalReference r:id="rId7"/>
    <externalReference r:id="rId8"/>
    <externalReference r:id="rId9"/>
  </externalReferences>
  <definedNames>
    <definedName name="_xlnm._FilterDatabase" localSheetId="1" hidden="1">Priorización!$A$10:$W$10</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33" i="5" l="1"/>
  <c r="C37" i="5"/>
  <c r="C34" i="5"/>
  <c r="B29" i="5"/>
  <c r="B30" i="5"/>
  <c r="B31" i="5"/>
  <c r="B32" i="5"/>
  <c r="B33" i="5"/>
  <c r="B34" i="5"/>
  <c r="B35" i="5"/>
  <c r="B36" i="5"/>
  <c r="B37" i="5"/>
  <c r="C32" i="5"/>
  <c r="C33" i="5"/>
  <c r="C31" i="5"/>
  <c r="C35" i="5"/>
  <c r="C36" i="5"/>
  <c r="C30" i="5"/>
  <c r="C29" i="5"/>
  <c r="D22" i="5"/>
  <c r="D23" i="5"/>
  <c r="D24" i="5"/>
  <c r="D25" i="5"/>
  <c r="D26" i="5"/>
  <c r="D27" i="5"/>
  <c r="D28" i="5"/>
  <c r="D29" i="5"/>
  <c r="D30" i="5"/>
  <c r="D31" i="5"/>
  <c r="D32" i="5"/>
  <c r="D33" i="5"/>
  <c r="D34" i="5"/>
  <c r="D35" i="5"/>
  <c r="D36" i="5"/>
  <c r="D37" i="5"/>
  <c r="D21" i="5"/>
  <c r="C28" i="5"/>
  <c r="F29" i="5"/>
  <c r="F30" i="5"/>
  <c r="B28" i="5"/>
  <c r="C12" i="4"/>
  <c r="E10" i="4"/>
  <c r="E12" i="4" s="1"/>
  <c r="C10" i="4"/>
  <c r="I19" i="1" l="1"/>
  <c r="I20" i="1"/>
  <c r="I21" i="1"/>
  <c r="I22" i="1"/>
  <c r="I23" i="1"/>
  <c r="I24" i="1"/>
  <c r="I25" i="1"/>
  <c r="I26" i="1"/>
  <c r="I27" i="1"/>
  <c r="I28" i="1"/>
  <c r="E27" i="4"/>
  <c r="C25" i="4"/>
  <c r="C24" i="4"/>
  <c r="C23" i="4"/>
  <c r="F35" i="5" s="1"/>
  <c r="C22" i="4"/>
  <c r="C20" i="4"/>
  <c r="F32" i="5" s="1"/>
  <c r="C19" i="4"/>
  <c r="C16" i="4"/>
  <c r="C13" i="4"/>
  <c r="F28" i="5" s="1"/>
  <c r="C15" i="4"/>
  <c r="C14" i="4"/>
  <c r="C11" i="4"/>
  <c r="C9" i="4"/>
  <c r="F21" i="5" s="1"/>
  <c r="E25" i="4"/>
  <c r="E24" i="4"/>
  <c r="E23" i="4"/>
  <c r="E19" i="4"/>
  <c r="E20" i="4"/>
  <c r="E9" i="4"/>
  <c r="E11" i="4" s="1"/>
  <c r="E13" i="4" s="1"/>
  <c r="E14" i="4" s="1"/>
  <c r="E15" i="4" s="1"/>
  <c r="E16" i="4" s="1"/>
  <c r="E17" i="4" s="1"/>
  <c r="E18" i="4" s="1"/>
  <c r="F34" i="5" l="1"/>
  <c r="F31" i="5"/>
  <c r="F36" i="5"/>
  <c r="E22" i="4"/>
  <c r="E21" i="4"/>
  <c r="B20" i="4" l="1"/>
  <c r="B21" i="4"/>
  <c r="B22" i="4"/>
  <c r="B23" i="4"/>
  <c r="B24" i="4"/>
  <c r="B25" i="4"/>
  <c r="B16" i="4"/>
  <c r="B17" i="4"/>
  <c r="B18" i="4"/>
  <c r="B19" i="4"/>
  <c r="J19" i="1"/>
  <c r="P19" i="1" s="1"/>
  <c r="J20" i="1"/>
  <c r="J21" i="1"/>
  <c r="J22" i="1"/>
  <c r="J23" i="1"/>
  <c r="J24" i="1"/>
  <c r="J25" i="1"/>
  <c r="J26" i="1"/>
  <c r="J27" i="1"/>
  <c r="J28" i="1"/>
  <c r="S19" i="1" l="1"/>
  <c r="S20" i="1"/>
  <c r="S21" i="1"/>
  <c r="S22" i="1"/>
  <c r="S23" i="1"/>
  <c r="S24" i="1"/>
  <c r="S25" i="1"/>
  <c r="S26" i="1"/>
  <c r="S27" i="1"/>
  <c r="S28" i="1"/>
  <c r="N20" i="1"/>
  <c r="N21" i="1"/>
  <c r="N22" i="1"/>
  <c r="N23" i="1"/>
  <c r="N24" i="1"/>
  <c r="N25" i="1"/>
  <c r="N26" i="1"/>
  <c r="N27" i="1"/>
  <c r="N28" i="1"/>
  <c r="N19" i="1"/>
  <c r="J18" i="1" l="1"/>
  <c r="J17" i="1"/>
  <c r="J16" i="1"/>
  <c r="J15" i="1"/>
  <c r="J14" i="1"/>
  <c r="J13" i="1"/>
  <c r="J12" i="1"/>
  <c r="D18" i="1" l="1"/>
  <c r="D17" i="1"/>
  <c r="D16" i="1"/>
  <c r="D15" i="1"/>
  <c r="D14" i="1"/>
  <c r="D13" i="1"/>
  <c r="D12" i="1"/>
  <c r="C18" i="1"/>
  <c r="C27" i="5" s="1"/>
  <c r="C17" i="1"/>
  <c r="C26" i="5" s="1"/>
  <c r="C16" i="1"/>
  <c r="C25" i="5" s="1"/>
  <c r="C15" i="1"/>
  <c r="C24" i="5" s="1"/>
  <c r="C14" i="1"/>
  <c r="C23" i="5" s="1"/>
  <c r="C13" i="1"/>
  <c r="C22" i="5" s="1"/>
  <c r="C12" i="1"/>
  <c r="C21" i="5" s="1"/>
  <c r="B13" i="4" l="1"/>
  <c r="B25" i="5"/>
  <c r="B10" i="4"/>
  <c r="B22" i="5"/>
  <c r="B11" i="4"/>
  <c r="B23" i="5"/>
  <c r="B14" i="4"/>
  <c r="B26" i="5"/>
  <c r="B9" i="4"/>
  <c r="B21" i="5"/>
  <c r="B24" i="5"/>
  <c r="B12" i="4"/>
  <c r="B15" i="4"/>
  <c r="B27" i="5"/>
  <c r="N17" i="1"/>
  <c r="N18" i="1"/>
  <c r="I18" i="1"/>
  <c r="I17" i="1" l="1"/>
  <c r="P17" i="1" s="1"/>
  <c r="Q17" i="1" s="1"/>
  <c r="R17" i="1" s="1"/>
  <c r="S17" i="1" s="1"/>
  <c r="I13" i="1" l="1"/>
  <c r="I14" i="1"/>
  <c r="I15" i="1"/>
  <c r="I16" i="1"/>
  <c r="I12" i="1"/>
  <c r="N12" i="1" l="1"/>
  <c r="E26" i="4" l="1"/>
  <c r="E28" i="4" s="1"/>
  <c r="N13" i="1"/>
  <c r="N14" i="1"/>
  <c r="N15" i="1"/>
  <c r="N16" i="1"/>
  <c r="D3" i="3"/>
  <c r="D4" i="3"/>
  <c r="D5" i="3"/>
  <c r="D6" i="3"/>
  <c r="D7" i="3"/>
  <c r="D8" i="3"/>
  <c r="D9" i="3"/>
  <c r="D10" i="3"/>
  <c r="D11" i="3"/>
  <c r="D12" i="3"/>
  <c r="P22" i="1" l="1"/>
  <c r="Q22" i="1" s="1"/>
  <c r="R22" i="1" s="1"/>
  <c r="P26" i="1"/>
  <c r="Q26" i="1" s="1"/>
  <c r="R26" i="1" s="1"/>
  <c r="P20" i="1"/>
  <c r="Q20" i="1" s="1"/>
  <c r="R20" i="1" s="1"/>
  <c r="P23" i="1"/>
  <c r="Q23" i="1" s="1"/>
  <c r="R23" i="1" s="1"/>
  <c r="P27" i="1"/>
  <c r="Q27" i="1" s="1"/>
  <c r="R27" i="1" s="1"/>
  <c r="P25" i="1"/>
  <c r="Q25" i="1" s="1"/>
  <c r="R25" i="1" s="1"/>
  <c r="Q19" i="1"/>
  <c r="R19" i="1" s="1"/>
  <c r="P21" i="1"/>
  <c r="Q21" i="1" s="1"/>
  <c r="R21" i="1" s="1"/>
  <c r="P24" i="1"/>
  <c r="Q24" i="1" s="1"/>
  <c r="R24" i="1" s="1"/>
  <c r="P28" i="1"/>
  <c r="Q28" i="1" s="1"/>
  <c r="R28" i="1" s="1"/>
  <c r="P18" i="1"/>
  <c r="Q18" i="1" s="1"/>
  <c r="R18" i="1" s="1"/>
  <c r="S18" i="1" s="1"/>
  <c r="P12" i="1"/>
  <c r="Q12" i="1" s="1"/>
  <c r="R12" i="1" s="1"/>
  <c r="S12" i="1" s="1"/>
  <c r="P13" i="1"/>
  <c r="Q13" i="1" s="1"/>
  <c r="R13" i="1" s="1"/>
  <c r="S13" i="1" s="1"/>
  <c r="P15" i="1"/>
  <c r="Q15" i="1" s="1"/>
  <c r="R15" i="1" s="1"/>
  <c r="S15" i="1" s="1"/>
  <c r="P16" i="1"/>
  <c r="Q16" i="1" s="1"/>
  <c r="R16" i="1" s="1"/>
  <c r="S16" i="1" s="1"/>
  <c r="P14" i="1"/>
  <c r="Q14" i="1" s="1"/>
  <c r="R14" i="1" s="1"/>
  <c r="S14" i="1" s="1"/>
</calcChain>
</file>

<file path=xl/comments1.xml><?xml version="1.0" encoding="utf-8"?>
<comments xmlns="http://schemas.openxmlformats.org/spreadsheetml/2006/main">
  <authors>
    <author>Myriam Cubillos Benavides</author>
  </authors>
  <commentList>
    <comment ref="C10" authorId="0" shapeId="0">
      <text>
        <r>
          <rPr>
            <sz val="9"/>
            <color indexed="81"/>
            <rFont val="Tahoma"/>
            <family val="2"/>
          </rPr>
          <t xml:space="preserve">NOTA: Dependiendo de la complejidad de los procesos se podrán detallar proyectos o actividades clave para la Auditoría Interna
</t>
        </r>
      </text>
    </comment>
    <comment ref="E10" authorId="0" shapeId="0">
      <text>
        <r>
          <rPr>
            <sz val="9"/>
            <color indexed="81"/>
            <rFont val="Tahoma"/>
            <family val="2"/>
          </rPr>
          <t xml:space="preserve">El nivel de riesgos de cada proceso deberá basarse en los mapas de riesgos de los procesos, en caso de no contar con esta información, el auditor interno deberá realizar un análisis del riesgo al cual se enfrenta cada proceso, con el fin de poder realizar la priorización correspondiente.
</t>
        </r>
      </text>
    </comment>
    <comment ref="J10" authorId="0" shapeId="0">
      <text>
        <r>
          <rPr>
            <sz val="9"/>
            <color indexed="81"/>
            <rFont val="Tahoma"/>
            <family val="2"/>
          </rPr>
          <t xml:space="preserve">Para comprender esta ponderación revisar las Hoja Orientaciones Grales.
</t>
        </r>
      </text>
    </comment>
  </commentList>
</comments>
</file>

<file path=xl/sharedStrings.xml><?xml version="1.0" encoding="utf-8"?>
<sst xmlns="http://schemas.openxmlformats.org/spreadsheetml/2006/main" count="398" uniqueCount="224">
  <si>
    <t>Universo de Auditoria Basado en Riesgos</t>
  </si>
  <si>
    <t>Fecha de Corte---&gt;</t>
  </si>
  <si>
    <t>Numero de Riesgos Inherentes por calificación de Impacto y Probabilidad de Ocurrencia</t>
  </si>
  <si>
    <t>Ponderación de Riesgos del Proceso</t>
  </si>
  <si>
    <t>Requerimientos del Comité de Auditoria o la Dirección. 
(Si/No)</t>
  </si>
  <si>
    <t>Requerimientos Entes Reguladores
(S/N)</t>
  </si>
  <si>
    <t>Fecha de Ultima Auditoria
dd-mm-aa</t>
  </si>
  <si>
    <t>Plan de Rotación</t>
  </si>
  <si>
    <t>Plan Anual de Auditoria</t>
  </si>
  <si>
    <t>Moderado</t>
  </si>
  <si>
    <t>Total</t>
  </si>
  <si>
    <t>No</t>
  </si>
  <si>
    <t>2. Si la Ponderación del Riesgo del Proceso es Alto y el resultado de la Auditoria es adecuado el Plan de Rotación es a (2 Años), si el resultado es Inadecuado el Plan de Rotación es a (1 Año).</t>
  </si>
  <si>
    <t>3. Si la Ponderación del Riesgo del Proceso es Moderado y el resultado de la Auditoria es adecuado  el Plan de Rotación debe ser (3 Años), si el resultado es inadecuado es (2 Años).</t>
  </si>
  <si>
    <t>4. Si la Ponderación del Riesgo del Proceso es Bajo y el resultado de la Auditoria es adecuado  el Plan de Rotación debe ser (4 Años), si el resultado es inadecuado es (3 Años).</t>
  </si>
  <si>
    <t>5. Si la Ponderación del Riesgo del Proceso es Muy Bajo y el resultado de la Auditoria es adecuado el Plan de Rotación debe ser (5 Años), si el resultado es inadecuado es (4 Años).</t>
  </si>
  <si>
    <t>Explicaciones Para realizar el Plan de Rotación. Considerar la fecha de la Ultima Auditoria.</t>
  </si>
  <si>
    <t>1 año</t>
  </si>
  <si>
    <t>4 años</t>
  </si>
  <si>
    <t>2 años</t>
  </si>
  <si>
    <t>3 años</t>
  </si>
  <si>
    <t>5 años</t>
  </si>
  <si>
    <t>Página 1 de 1</t>
  </si>
  <si>
    <t xml:space="preserve">FECHA DE APROBACION: </t>
  </si>
  <si>
    <t>EJERCICIO PROGRAMA ANUAL DE AUDITORIA</t>
  </si>
  <si>
    <t>Adecuado</t>
  </si>
  <si>
    <t>Inadecuado</t>
  </si>
  <si>
    <t xml:space="preserve">Resultados de la Ultima Auditoria :
Adecuado
 Inadecuado
</t>
  </si>
  <si>
    <t>DETERMINACION PLAN DE AUDITORIA vs RECURSOS</t>
  </si>
  <si>
    <t xml:space="preserve">Fecha de Elaboración: </t>
  </si>
  <si>
    <t>Nombre del Subproceso A Auditar de Acuerdo a la Evaluación del Universo</t>
  </si>
  <si>
    <t>Detalle del Alcance del Trabajo</t>
  </si>
  <si>
    <t>Tiempo Estimado de la Auditoria (hh).</t>
  </si>
  <si>
    <t>Incluido en el Plan Anual</t>
  </si>
  <si>
    <t>Si</t>
  </si>
  <si>
    <t>TOTAL HORAS NECESARIAS</t>
  </si>
  <si>
    <t>DIFERENCIA (TIEMPO ADECUADO / TIEMPO INSUFICIENTE)</t>
  </si>
  <si>
    <t>Tipo de Trabajo</t>
  </si>
  <si>
    <t>Aseguramiento</t>
  </si>
  <si>
    <t xml:space="preserve">CÓDIGO: </t>
  </si>
  <si>
    <t>1. Si la Ponderación del Riesgo del Proceso es Extremo y el resultado de la Auditoria es adecuado o inadecuado, el Plan de Rotación debe ser (1 Año).</t>
  </si>
  <si>
    <t>Plan de Rotación (días)</t>
  </si>
  <si>
    <t>Dias transcurridos desde última auditoría</t>
  </si>
  <si>
    <t>Explicaciones Para realizar la ponderación de Riesgos.</t>
  </si>
  <si>
    <t>Si la respuesta es  SÍ, automaticamente e independientemente a las otras variables debe ser seleccionada para Auditar.</t>
  </si>
  <si>
    <t>Requerimientos Entes Reguladores
(Si/No)</t>
  </si>
  <si>
    <t xml:space="preserve">Observaciones Generales: </t>
  </si>
  <si>
    <t>Fuente: Adaptado de Instituto de Auditores Internos. COSO ERM. Agosto 2014.</t>
  </si>
  <si>
    <t>Procesos a Auditar Vs Recursos</t>
  </si>
  <si>
    <t>Una vez se cuente con la priorización de los procesos a auditar, se deberán contemplar los tiempos requeridos para otras actividades propias de la Oficina de Control Interno o quien haga sus veces como son: Informes de ley, Atención a organismos de control, actividades de asesoría y acompañamiento, asistencia a comités, entre otros, con el fin de determinar los tiempos efectivos disponibles para la ejecución de las auditorías.
Se sugiere contemplar tiempos de vacaciones, capacitación e imprevistos de los servidores de la oficina, que afectan los tiempos disponibles efectivos para la realización de todas las actividades del programa.</t>
  </si>
  <si>
    <t>Decisión de acuerdo a fecha última auditoría</t>
  </si>
  <si>
    <t>Leve</t>
  </si>
  <si>
    <t>Inaceptable</t>
  </si>
  <si>
    <t>Importante</t>
  </si>
  <si>
    <t>Tolerable</t>
  </si>
  <si>
    <t>Riesgo</t>
  </si>
  <si>
    <t>Alta</t>
  </si>
  <si>
    <t>Media</t>
  </si>
  <si>
    <t>Baja</t>
  </si>
  <si>
    <t>1. Si en la sumatoria de los riesgos los Extremos representan mas o igual al 20% de los Riesgos, la calificación del Proceso será ALTA.</t>
  </si>
  <si>
    <t>2. Si en la sumatoria de los riesgos Extermos y altos representan mas o igual al 30% de los Riesgos Calificados, y menos del 20% de los Riesgos Extremos la calificación del Proceso será MEDIA.</t>
  </si>
  <si>
    <t>3. Si en la sumatoria de los riesgos Extremos, altos y moderados representan mas o igual al  40% de los Riesgos Calificados, y menos del 30% de los Riesgos Extremos y Altos, y Menos del 20% de los Riesgos Extremos, la calificación del Proceso será LEVE.</t>
  </si>
  <si>
    <t>4. Si en la sumatoria de los riesgos Extremos, altos,  moderados y bajos representan mas o igual al  50% de los Riesgos Calificados, y menos del 40% de los riesgos Extremos, altos y moderados, y menos del 30% de los riesgos calificados en Extremos y Altos, y menos del 20% de los riesgos Extremos, la calificación del proceso sera MOXDERADO.</t>
  </si>
  <si>
    <t>Proceso</t>
  </si>
  <si>
    <t>..\Riesgos\Evaluacion de Controles\3er. Trimestre\Valoración de controles-3er. Trimestre_ 2020.xlsx</t>
  </si>
  <si>
    <t>Proceso presupuestal de la Corporación</t>
  </si>
  <si>
    <t xml:space="preserve">Proceso de apoyo a la gestion </t>
  </si>
  <si>
    <t>Proceso estrategico para el desarrollo de las prioridades estrategicas para la atracción, desarrollo y generación de retos</t>
  </si>
  <si>
    <t>Proceso contractual de concesión de espacios</t>
  </si>
  <si>
    <t>Proceso negocios del conocimiento</t>
  </si>
  <si>
    <t>Proceso contractual de adquisicion de bienes y servicios</t>
  </si>
  <si>
    <t>Aceptable</t>
  </si>
  <si>
    <t>TOTAL HORAS DISPONIBLES EQUIPO DE AUDITORES CONTRATADOS</t>
  </si>
  <si>
    <t>PROGRAMA ANUAL DE AUDITORIAS INTERNAS</t>
  </si>
  <si>
    <t>FECHA DE ELABORACIÓN</t>
  </si>
  <si>
    <t>FECHA DE APROBACION</t>
  </si>
  <si>
    <t>Noviembre 20 de 2019</t>
  </si>
  <si>
    <t>FECHA DE SOCIALIZACIÓN</t>
  </si>
  <si>
    <t>Noviembre 25 de 2019</t>
  </si>
  <si>
    <t>FECHA ÚLTIMA MODIFICACIÓN</t>
  </si>
  <si>
    <t>VIGENCIA DEL PROGRAMA</t>
  </si>
  <si>
    <t>RESPONSABLE DEL PROGRAMA</t>
  </si>
  <si>
    <t>Luis Fernando Hoyos Estrada</t>
  </si>
  <si>
    <t>OBJETIVO DEL PROGRAMA</t>
  </si>
  <si>
    <t>Verificar la gestión y el cumplimiento de las obligaciones misionales, administrativas, técnicas, financieras y legales, mediante técnicas de auditoría basadas en riesgos, para contribuir a que RUTA N lidere la evolución económica de la ciudad hacia actividades intensivas en ciencia, tecnología e innovación de forma incluyente y sostenible.</t>
  </si>
  <si>
    <t>ALCANCE</t>
  </si>
  <si>
    <t>RIESGOS DEL PROGRAMA</t>
  </si>
  <si>
    <t>• Insuficiencia de auditores</t>
  </si>
  <si>
    <t>• Debilidad en la definición de los limites de intervención en la entidad publica de regimen de derecho privado</t>
  </si>
  <si>
    <t>• Fallas en la definición de objetivos de las auditorías y el objetivo</t>
  </si>
  <si>
    <t>• Falta de competencias técnicas especializadas</t>
  </si>
  <si>
    <t>• Poca divulgacion y sensibilizacion de las tecnicas de  de auditorías</t>
  </si>
  <si>
    <t>• Desconocimiento de las tecnicas y mejoras en los procesos de auditoria en entidades publicas</t>
  </si>
  <si>
    <t>• Insuficiencia de recursos</t>
  </si>
  <si>
    <t>• Seguimiento ineficaz de los resultados</t>
  </si>
  <si>
    <t>• Protección inadecuada de los registros de auditoría</t>
  </si>
  <si>
    <t>• Falta de conocimiento en la operatividad de la Corporación.</t>
  </si>
  <si>
    <t>RECURSOS</t>
  </si>
  <si>
    <t>• Tiempo para la auditoria</t>
  </si>
  <si>
    <t>• Tiempo asignado a cada auditoría</t>
  </si>
  <si>
    <t>• Herramientas de Tecnología adquiridas y por adquirir</t>
  </si>
  <si>
    <t>• Recursos financieros</t>
  </si>
  <si>
    <t>MES</t>
  </si>
  <si>
    <t>RIESGOS</t>
  </si>
  <si>
    <t>FECHA</t>
  </si>
  <si>
    <t>DOCUMENTOS RELACIONADOS</t>
  </si>
  <si>
    <t>RESPONSABLE</t>
  </si>
  <si>
    <t>Carpetas contractuales, aplicativos de Gestión Transparente y SECOP</t>
  </si>
  <si>
    <t>Febrero</t>
  </si>
  <si>
    <t>Marzo</t>
  </si>
  <si>
    <t>Abril</t>
  </si>
  <si>
    <t>Mayo</t>
  </si>
  <si>
    <t>Junio</t>
  </si>
  <si>
    <t>Julio</t>
  </si>
  <si>
    <t>Agosto</t>
  </si>
  <si>
    <t>Carpetas de contratos y de gestion documental</t>
  </si>
  <si>
    <t>Septiembre</t>
  </si>
  <si>
    <t>Octubre</t>
  </si>
  <si>
    <t>Noviembre</t>
  </si>
  <si>
    <t>TEMAS DE LA FUNCION DE CONTROL INTERNO</t>
  </si>
  <si>
    <t>RIESGO</t>
  </si>
  <si>
    <t>DEPENDENCIA</t>
  </si>
  <si>
    <t>Trimestral</t>
  </si>
  <si>
    <t>Aplicación de la Politica de Caja Menor y recocimiento de viaticos</t>
  </si>
  <si>
    <t>Incumplimiento de la Politica de manejo de la caja menor</t>
  </si>
  <si>
    <t>Aleatoria</t>
  </si>
  <si>
    <t>Carpetas de  gestion documental</t>
  </si>
  <si>
    <t>10 dias despues de recibido el informe</t>
  </si>
  <si>
    <t>Seguimiento Planes de Mejoramiento Contraloria General de Medellin y Departamento Nacional de Planeación-Sistema Regional de Regalias</t>
  </si>
  <si>
    <t>Sanciones disciplinarias por el incumplimiento en la adopcion de las recomendaciones de los entes de control</t>
  </si>
  <si>
    <t>Planes de Mejoramiento de la Contraloria General de Medellin y Sistema Regional de Regalias</t>
  </si>
  <si>
    <t>Semestral</t>
  </si>
  <si>
    <t>Informe de austeridad en el gasto a la Direccion Ejecutiva (Decreto 984 de 2012)</t>
  </si>
  <si>
    <t>Alto  consumo en el nivel de gastos</t>
  </si>
  <si>
    <t>Carpetas de  gestion documental, Sistema de Gestion Presupuestal</t>
  </si>
  <si>
    <t>Anual</t>
  </si>
  <si>
    <t>Verificacion Ley de Cuotas (Decreto 984 de 2012)</t>
  </si>
  <si>
    <t>Ignorancia de la responsabilidad social que le compete a la entidad en el marco del entono donde realiza su gestión</t>
  </si>
  <si>
    <t>Verificacion Implementacion MIPG</t>
  </si>
  <si>
    <t>Ausencia de una estrategia de fortalecimiento del autocontrol</t>
  </si>
  <si>
    <t>Informe Control Interno Contable a la Contaduria General de la Nacion</t>
  </si>
  <si>
    <t>No elaborar ni presentar de forma adecuada y oportuna los Informes de Ley.</t>
  </si>
  <si>
    <t>Software presupuestal y contable</t>
  </si>
  <si>
    <t>Rendicion de la Cuenta Contraloria General de Medellin</t>
  </si>
  <si>
    <t>Informe Direccion Nacional de Derechos de Autor</t>
  </si>
  <si>
    <t>Informe avance del Sistema de Control Interno al DAFP</t>
  </si>
  <si>
    <t>Cuatrimestral</t>
  </si>
  <si>
    <t>Publicacion Informe de Control Interno a la comunidad</t>
  </si>
  <si>
    <t>Desinformacion de los productos de comunicación generados por la Corporacion</t>
  </si>
  <si>
    <t>Publicacion Informe Anual de PQRS a la comunidad</t>
  </si>
  <si>
    <t>Publicacion Plan Anticorrupcion y Atención al Ciudadano</t>
  </si>
  <si>
    <t>Verificar en el comité de conciliacion la procedencia de las acciones de repeticion</t>
  </si>
  <si>
    <t>Detrimento economico</t>
  </si>
  <si>
    <t>Evaluacion de la gestion por dependencias</t>
  </si>
  <si>
    <t>Falta de un mecanismo eficiente para el seguimiento, control y ejecucion del plan.</t>
  </si>
  <si>
    <t>Cumplimiento normativo de uso del software</t>
  </si>
  <si>
    <t>Plan Anual de adquisiciones</t>
  </si>
  <si>
    <t>Meci</t>
  </si>
  <si>
    <t>Octubre 29 de 2020</t>
  </si>
  <si>
    <t>Noviembre 20 de 2020</t>
  </si>
  <si>
    <t>Vigencia 2021: Planes de mejoramiento, Cumplimiento de Indicadores, Procesos, procedimientos, convocatorias y actividades de la contratacion de proyectos; gestion financiera, contable, documental, administrativa y logistica de la Corporacion Ruta N</t>
  </si>
  <si>
    <t>Enero</t>
  </si>
  <si>
    <t>Desde: 11/Ene/2021
Hasta: 29/Ene/2021</t>
  </si>
  <si>
    <t>Desde: 01/Feb/2021
Hasta: 26/Feb/2021</t>
  </si>
  <si>
    <t>Desde: 01/Mar/2021
Hasta: 31/Mar/2021</t>
  </si>
  <si>
    <t>Software y aplicativos del Core del negocio. Plan Estrategico de Tecnologias de la Información</t>
  </si>
  <si>
    <t>Desde: 05/Abr/2021
Hasta: 30/Abr/2021</t>
  </si>
  <si>
    <t>Listado de riegos y controles</t>
  </si>
  <si>
    <t>Deficiente seguimiento a la ejecución  presupuestal, financiera y contable de la Corporación e inversiones en proyectos disruptivos (DAPI, Hemoderivados,Salud, Energía, TIC, Servicios Públicos)</t>
  </si>
  <si>
    <t xml:space="preserve">Deficiencia en el manejo de las TI y la información de la organización que apoye las estrategias y objetivos de la organización. </t>
  </si>
  <si>
    <t>Deficiencia en la revisión del listado de riesgos y los controles asociados</t>
  </si>
  <si>
    <t>Falta de seguimiento y verificación de la implementacion del modelo estrategico de estructura en la Corporación con base en el ADN de (A) Atracción, (D) Desarrollo y (N) Solucion de Retos</t>
  </si>
  <si>
    <t>Inobservancia al cumplimiento al diseño, implementación y eficacia de los objetivos, programas y actividades de la organización relacionados con el Gobierno Corporativo.</t>
  </si>
  <si>
    <t>Incumplimiento de indicadores de la Corporación y Plan de Desarrollo: 2020-2023 vs Ejecución de recursos de capitalización</t>
  </si>
  <si>
    <t>Ausencia en la revisión y ejecución de los contratos de concesión de espacios del Landing</t>
  </si>
  <si>
    <t>Dificultades en la aplicación del Manual de Supervision y Manual de Contratacion de la Corporación</t>
  </si>
  <si>
    <t>TIPO DE AUDITORIA</t>
  </si>
  <si>
    <t>Dificultades en la implementacion del Programa de Salud Ocupacional</t>
  </si>
  <si>
    <t>Falta de seguimiento y verificacion de la ejecución de las lineas de aceleración, crecimiento, expansión, Innova pyme y economia naranja</t>
  </si>
  <si>
    <t>PROCESO A EVALUAR</t>
  </si>
  <si>
    <t>Gobernanza y gestion</t>
  </si>
  <si>
    <t>Desde: 03/May/2021
Hasta: 31/May/2021</t>
  </si>
  <si>
    <t>Desde: 01/Jun/2021
Hasta: 30/Jun/2021</t>
  </si>
  <si>
    <t>Documentos, presentaciones, capacitaciones relativas a la aplicación de la ley de Salud y Seguridad en el trabajo</t>
  </si>
  <si>
    <t>Desde: 06/Jul/2021
Hasta: 30/Jul/2021</t>
  </si>
  <si>
    <t>Desde: 02/Ago/2021
Hasta: 31/Ago/2021</t>
  </si>
  <si>
    <t>Desde: 01/Sep/2021
Hasta: 30/Sep/2021</t>
  </si>
  <si>
    <t>Desde: 04/Oct/2021
Hasta: 29/Oct/2021</t>
  </si>
  <si>
    <t>Desde: 02/Nov/2021
Hasta: 30/Nov/2021</t>
  </si>
  <si>
    <t>Desde: 01/Ene/2021 Hasta: 31/Dic/2021</t>
  </si>
  <si>
    <t xml:space="preserve">01/Mar/2021
01/Ago/2021
</t>
  </si>
  <si>
    <t>Jun.31/2021
Dic.31/2021</t>
  </si>
  <si>
    <t>Dic.31/2021</t>
  </si>
  <si>
    <t xml:space="preserve">Mar.31/2021
Sep.30/2021
</t>
  </si>
  <si>
    <t>Feb.28/2021</t>
  </si>
  <si>
    <t>Feb.15/2021</t>
  </si>
  <si>
    <t>Mar.17/2021</t>
  </si>
  <si>
    <t>1er. Cuatrimestre May.15/2021
2do. Cuatrimestre Sep.15/2021
3er. Cuatrimestre Ene.15/2021</t>
  </si>
  <si>
    <t>Feb.28/2021
Abril.30/2021
Junio 30/2021
Agos.30/2021
Oct. 31/2021
Dic.31/2021</t>
  </si>
  <si>
    <t>Abril.30/2021
Ago.  30/2021
Dic.    30/2021</t>
  </si>
  <si>
    <t>Mar.31/2021</t>
  </si>
  <si>
    <t xml:space="preserve">Mar.31/2021
Jun.30/2021
Sep.30/2021
Dic.31/2021
</t>
  </si>
  <si>
    <t>Campaña: Programa el Control Soy Yo</t>
  </si>
  <si>
    <t xml:space="preserve">Campaña: Unidad de Conocimiento, Investigación y Análisis </t>
  </si>
  <si>
    <t>Programa Practicantes de Excelencia</t>
  </si>
  <si>
    <t>Consultoria</t>
  </si>
  <si>
    <t>Estrategia encaminada al empoderamiento en el control de todos los empleados y contratistas de la Corporación</t>
  </si>
  <si>
    <t>Estructurar una unidad que establezca procesos de conocimiento, investigación y análisis sobre temas con incidencia en el presente y futuro de la Corporación Ruta N Medellín a nivel local, regional e internacional.</t>
  </si>
  <si>
    <t>Auditoria Interna</t>
  </si>
  <si>
    <t>Apoyo a las labores del área de la Auditoria Interna</t>
  </si>
  <si>
    <t>1er Semestre 2021</t>
  </si>
  <si>
    <t>2do Semestre 2021</t>
  </si>
  <si>
    <t>Desde: 11/Ene/2021
Hasta: 30/Jun/2021</t>
  </si>
  <si>
    <t>Desde: 06/Jul/2021
Hasta: 30/Nov/2021</t>
  </si>
  <si>
    <t>Plan Estrategico de Auditoria 2019-2021</t>
  </si>
  <si>
    <t>Comité de Contratación
Auditoria Interna</t>
  </si>
  <si>
    <t>Jorge Suarez
Carolina Vanegas
Virmar Yesid David
Analista Financiero-Contrato de Prestacion de Servicios
Auditoria Interna</t>
  </si>
  <si>
    <t xml:space="preserve">Jaime Rugeles
Virmar Yessid David
Profesional en Sistema de Información-Contrato de Prestacion de Servicios
Auditoria Interna
</t>
  </si>
  <si>
    <t>Alex Cuspoca
Auditoria Interna</t>
  </si>
  <si>
    <t xml:space="preserve">Catalina Corrales
Juan Felipe Florez
Auditoria Interna
</t>
  </si>
  <si>
    <t>Diego Hernan David
Auditoria Interna</t>
  </si>
  <si>
    <t>Alex Cuspoca
Analista en Seguridad del Trabajo-Contrato de Prestacion de Servicios
Auditoria Interna</t>
  </si>
  <si>
    <t>Carlos Jaramillo
Portafolio Gestionar (Facturación)
Analista Financiero-Contrato de Prestacion de Servicios
Auditoria Interna</t>
  </si>
  <si>
    <t>Angela Prieto
Analista Financiero-Contrato de Prestacion de Servicios
Auditoria Interna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</si>
</sst>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240A]d&quot; de &quot;mmmm&quot; de &quot;yyyy;@"/>
    <numFmt numFmtId="166" formatCode="0;\-0;;@"/>
    <numFmt numFmtId="167" formatCode="_(* #,##0_);_(* \(#,##0\);_(* &quot;-&quot;??_);_(@_)"/>
  </numFmts>
  <fonts count="31" x14ac:knownFonts="1">
    <font>
      <sz val="11"/>
      <color theme="1"/>
      <name val="Calibri"/>
      <family val="2"/>
      <scheme val="minor"/>
    </font>
    <font>
      <b/>
      <sz val="11"/>
      <color theme="0"/>
      <name val="Calibri"/>
      <family val="2"/>
      <scheme val="minor"/>
    </font>
    <font>
      <b/>
      <sz val="11"/>
      <color theme="1"/>
      <name val="Calibri"/>
      <family val="2"/>
      <scheme val="minor"/>
    </font>
    <font>
      <sz val="10"/>
      <color theme="1"/>
      <name val="Arial"/>
      <family val="2"/>
    </font>
    <font>
      <b/>
      <sz val="16"/>
      <name val="Arial"/>
      <family val="2"/>
    </font>
    <font>
      <b/>
      <sz val="10"/>
      <color theme="1"/>
      <name val="Arial"/>
      <family val="2"/>
    </font>
    <font>
      <sz val="10"/>
      <color indexed="8"/>
      <name val="Arial"/>
      <family val="2"/>
    </font>
    <font>
      <sz val="10"/>
      <name val="Arial"/>
      <family val="2"/>
    </font>
    <font>
      <sz val="10"/>
      <color indexed="9"/>
      <name val="Arial"/>
      <family val="2"/>
    </font>
    <font>
      <b/>
      <sz val="11"/>
      <color rgb="FFFF0000"/>
      <name val="Calibri"/>
      <family val="2"/>
      <scheme val="minor"/>
    </font>
    <font>
      <sz val="11"/>
      <color theme="1"/>
      <name val="Calibri"/>
      <family val="2"/>
      <scheme val="minor"/>
    </font>
    <font>
      <b/>
      <sz val="16"/>
      <color theme="1"/>
      <name val="Arial"/>
      <family val="2"/>
    </font>
    <font>
      <sz val="9"/>
      <color theme="1"/>
      <name val="Arial"/>
      <family val="2"/>
    </font>
    <font>
      <b/>
      <sz val="11"/>
      <color theme="1"/>
      <name val="Arial"/>
      <family val="2"/>
    </font>
    <font>
      <b/>
      <sz val="11"/>
      <name val="Calibri"/>
      <family val="2"/>
    </font>
    <font>
      <sz val="10"/>
      <name val="Calibri"/>
      <family val="2"/>
    </font>
    <font>
      <b/>
      <sz val="10"/>
      <name val="Calibri"/>
      <family val="2"/>
    </font>
    <font>
      <b/>
      <sz val="12"/>
      <color theme="1"/>
      <name val="Calibri"/>
      <family val="2"/>
      <scheme val="minor"/>
    </font>
    <font>
      <b/>
      <sz val="11"/>
      <name val="Calibri"/>
      <family val="2"/>
      <scheme val="minor"/>
    </font>
    <font>
      <sz val="11"/>
      <color theme="1"/>
      <name val="Arial"/>
      <family val="2"/>
    </font>
    <font>
      <b/>
      <sz val="10"/>
      <name val="Arial"/>
      <family val="2"/>
    </font>
    <font>
      <sz val="16"/>
      <name val="Arial Black"/>
      <family val="2"/>
    </font>
    <font>
      <sz val="8"/>
      <name val="Calibri"/>
      <family val="2"/>
      <scheme val="minor"/>
    </font>
    <font>
      <sz val="9"/>
      <color indexed="81"/>
      <name val="Tahoma"/>
      <family val="2"/>
    </font>
    <font>
      <sz val="11"/>
      <name val="Calibri"/>
      <family val="2"/>
      <scheme val="minor"/>
    </font>
    <font>
      <u/>
      <sz val="11"/>
      <color theme="10"/>
      <name val="Calibri"/>
      <family val="2"/>
      <scheme val="minor"/>
    </font>
    <font>
      <u/>
      <sz val="8"/>
      <color theme="10"/>
      <name val="Arial"/>
      <family val="2"/>
    </font>
    <font>
      <b/>
      <sz val="10"/>
      <color theme="1"/>
      <name val="Calibri"/>
      <family val="2"/>
    </font>
    <font>
      <sz val="10"/>
      <color rgb="FF000000"/>
      <name val="Arial"/>
      <family val="2"/>
    </font>
    <font>
      <b/>
      <sz val="12"/>
      <color rgb="FF000000"/>
      <name val="Arial"/>
      <family val="2"/>
    </font>
    <font>
      <b/>
      <sz val="10"/>
      <color rgb="FF000000"/>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0000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9"/>
        <bgColor indexed="64"/>
      </patternFill>
    </fill>
    <fill>
      <patternFill patternType="solid">
        <fgColor rgb="FFF7C767"/>
        <bgColor indexed="64"/>
      </patternFill>
    </fill>
    <fill>
      <patternFill patternType="solid">
        <fgColor theme="9" tint="0.59999389629810485"/>
        <bgColor indexed="64"/>
      </patternFill>
    </fill>
  </fills>
  <borders count="4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right style="medium">
        <color auto="1"/>
      </right>
      <top/>
      <bottom style="thin">
        <color auto="1"/>
      </bottom>
      <diagonal/>
    </border>
    <border>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auto="1"/>
      </left>
      <right style="thin">
        <color auto="1"/>
      </right>
      <top/>
      <bottom/>
      <diagonal/>
    </border>
  </borders>
  <cellStyleXfs count="6">
    <xf numFmtId="0" fontId="0" fillId="0" borderId="0"/>
    <xf numFmtId="0" fontId="3" fillId="0" borderId="0"/>
    <xf numFmtId="0" fontId="7" fillId="0" borderId="0"/>
    <xf numFmtId="0" fontId="7" fillId="0" borderId="0"/>
    <xf numFmtId="164" fontId="10" fillId="0" borderId="0" applyFont="0" applyFill="0" applyBorder="0" applyAlignment="0" applyProtection="0"/>
    <xf numFmtId="0" fontId="25" fillId="0" borderId="0" applyNumberFormat="0" applyFill="0" applyBorder="0" applyAlignment="0" applyProtection="0"/>
  </cellStyleXfs>
  <cellXfs count="221">
    <xf numFmtId="0" fontId="0" fillId="0" borderId="0" xfId="0"/>
    <xf numFmtId="0" fontId="3" fillId="2" borderId="0" xfId="1" applyFill="1"/>
    <xf numFmtId="0" fontId="3" fillId="2" borderId="0" xfId="1" applyFill="1" applyAlignment="1">
      <alignment wrapText="1"/>
    </xf>
    <xf numFmtId="0" fontId="3" fillId="2" borderId="4" xfId="1" applyFill="1" applyBorder="1"/>
    <xf numFmtId="0" fontId="3" fillId="2" borderId="0" xfId="1" applyFill="1" applyBorder="1"/>
    <xf numFmtId="0" fontId="3" fillId="2" borderId="0" xfId="1" applyFill="1" applyBorder="1" applyAlignment="1">
      <alignment wrapText="1"/>
    </xf>
    <xf numFmtId="0" fontId="3" fillId="2" borderId="5" xfId="1" applyFill="1" applyBorder="1"/>
    <xf numFmtId="0" fontId="6" fillId="2" borderId="0" xfId="1" applyFont="1" applyFill="1" applyBorder="1" applyAlignment="1">
      <alignment wrapText="1"/>
    </xf>
    <xf numFmtId="0" fontId="5" fillId="2" borderId="16" xfId="1" applyFont="1" applyFill="1" applyBorder="1" applyAlignment="1">
      <alignment horizontal="center"/>
    </xf>
    <xf numFmtId="0" fontId="8" fillId="2" borderId="19" xfId="1" applyFont="1" applyFill="1" applyBorder="1"/>
    <xf numFmtId="0" fontId="8" fillId="2" borderId="14" xfId="1" applyFont="1" applyFill="1" applyBorder="1"/>
    <xf numFmtId="0" fontId="8" fillId="2" borderId="0" xfId="1" applyFont="1" applyFill="1" applyBorder="1"/>
    <xf numFmtId="0" fontId="8" fillId="2" borderId="13" xfId="1" applyFont="1" applyFill="1" applyBorder="1"/>
    <xf numFmtId="0" fontId="8" fillId="2" borderId="13" xfId="1" applyFont="1" applyFill="1" applyBorder="1" applyAlignment="1">
      <alignment wrapText="1"/>
    </xf>
    <xf numFmtId="0" fontId="8" fillId="2" borderId="0" xfId="1" applyFont="1" applyFill="1" applyBorder="1" applyAlignment="1">
      <alignment wrapText="1"/>
    </xf>
    <xf numFmtId="0" fontId="3" fillId="3" borderId="16" xfId="1" applyFill="1" applyBorder="1" applyAlignment="1">
      <alignment horizontal="center"/>
    </xf>
    <xf numFmtId="0" fontId="3" fillId="0" borderId="16" xfId="1" applyBorder="1" applyAlignment="1">
      <alignment horizontal="center"/>
    </xf>
    <xf numFmtId="0" fontId="3" fillId="2" borderId="1" xfId="1" applyFill="1" applyBorder="1" applyAlignment="1"/>
    <xf numFmtId="0" fontId="3" fillId="2" borderId="4" xfId="1" applyFill="1" applyBorder="1" applyAlignment="1"/>
    <xf numFmtId="0" fontId="13" fillId="3" borderId="6" xfId="0" applyFont="1" applyFill="1" applyBorder="1" applyAlignment="1">
      <alignment vertical="center"/>
    </xf>
    <xf numFmtId="0" fontId="13" fillId="3" borderId="7" xfId="0" applyFont="1" applyFill="1" applyBorder="1" applyAlignment="1">
      <alignment vertical="center"/>
    </xf>
    <xf numFmtId="0" fontId="13" fillId="3" borderId="8" xfId="0" applyFont="1" applyFill="1" applyBorder="1" applyAlignment="1">
      <alignment vertical="center"/>
    </xf>
    <xf numFmtId="0" fontId="2" fillId="0" borderId="13" xfId="1" applyFont="1" applyFill="1" applyBorder="1" applyAlignment="1">
      <alignment horizontal="center"/>
    </xf>
    <xf numFmtId="165" fontId="1" fillId="4" borderId="14" xfId="1" applyNumberFormat="1" applyFont="1" applyFill="1" applyBorder="1"/>
    <xf numFmtId="0" fontId="16" fillId="0" borderId="6" xfId="1" applyFont="1" applyBorder="1" applyAlignment="1">
      <alignment horizontal="center" vertical="center"/>
    </xf>
    <xf numFmtId="0" fontId="0" fillId="2" borderId="0" xfId="0" applyFill="1"/>
    <xf numFmtId="0" fontId="0" fillId="2" borderId="0" xfId="0" applyFill="1" applyBorder="1"/>
    <xf numFmtId="0" fontId="2" fillId="2" borderId="31" xfId="0" applyFont="1" applyFill="1" applyBorder="1" applyAlignment="1">
      <alignment horizontal="center"/>
    </xf>
    <xf numFmtId="0" fontId="2" fillId="2" borderId="0" xfId="0" applyFont="1" applyFill="1" applyBorder="1" applyAlignment="1">
      <alignment horizontal="center"/>
    </xf>
    <xf numFmtId="0" fontId="2" fillId="2" borderId="30" xfId="0" applyFont="1" applyFill="1" applyBorder="1" applyAlignment="1">
      <alignment horizontal="center"/>
    </xf>
    <xf numFmtId="0" fontId="2" fillId="2" borderId="15" xfId="0" applyFont="1" applyFill="1" applyBorder="1" applyAlignment="1">
      <alignment horizontal="center" vertical="center"/>
    </xf>
    <xf numFmtId="0" fontId="0" fillId="3" borderId="0" xfId="0" applyFill="1" applyBorder="1" applyAlignment="1">
      <alignment horizontal="center" vertical="center"/>
    </xf>
    <xf numFmtId="0" fontId="0" fillId="3" borderId="0" xfId="0" applyFill="1" applyBorder="1"/>
    <xf numFmtId="0" fontId="0" fillId="2" borderId="0" xfId="0" applyFill="1" applyBorder="1" applyAlignment="1">
      <alignment horizontal="center" vertical="center"/>
    </xf>
    <xf numFmtId="0" fontId="0" fillId="3" borderId="5" xfId="0" applyFill="1" applyBorder="1" applyAlignment="1">
      <alignment wrapText="1"/>
    </xf>
    <xf numFmtId="0" fontId="0" fillId="3" borderId="0" xfId="0" applyFill="1"/>
    <xf numFmtId="0" fontId="9" fillId="3" borderId="2" xfId="1" applyFont="1" applyFill="1" applyBorder="1" applyAlignment="1">
      <alignment vertical="center" wrapText="1"/>
    </xf>
    <xf numFmtId="0" fontId="9" fillId="3" borderId="0" xfId="1" applyFont="1" applyFill="1" applyBorder="1" applyAlignment="1">
      <alignment vertical="center" wrapText="1"/>
    </xf>
    <xf numFmtId="0" fontId="9" fillId="3" borderId="5" xfId="1" applyFont="1" applyFill="1" applyBorder="1" applyAlignment="1">
      <alignment vertical="center" wrapText="1"/>
    </xf>
    <xf numFmtId="0" fontId="0" fillId="3" borderId="0" xfId="0" applyFill="1" applyAlignment="1">
      <alignment horizontal="center" vertical="center"/>
    </xf>
    <xf numFmtId="0" fontId="0" fillId="3" borderId="0" xfId="0" applyFill="1" applyBorder="1" applyAlignment="1">
      <alignment wrapText="1"/>
    </xf>
    <xf numFmtId="0" fontId="20" fillId="2" borderId="0" xfId="1" applyFont="1" applyFill="1" applyBorder="1"/>
    <xf numFmtId="0" fontId="14" fillId="9" borderId="10" xfId="1" applyFont="1" applyFill="1" applyBorder="1" applyAlignment="1">
      <alignment horizontal="center" vertical="center" wrapText="1"/>
    </xf>
    <xf numFmtId="0" fontId="12" fillId="0" borderId="20" xfId="0" applyFont="1" applyBorder="1" applyAlignment="1">
      <alignment horizontal="center" vertical="center" wrapText="1"/>
    </xf>
    <xf numFmtId="166" fontId="24" fillId="0" borderId="17" xfId="0" applyNumberFormat="1" applyFont="1" applyBorder="1" applyAlignment="1" applyProtection="1">
      <alignment horizontal="left" vertical="center" wrapText="1"/>
      <protection hidden="1"/>
    </xf>
    <xf numFmtId="167" fontId="3" fillId="3" borderId="16" xfId="4" applyNumberFormat="1" applyFont="1" applyFill="1" applyBorder="1" applyAlignment="1">
      <alignment horizontal="center"/>
    </xf>
    <xf numFmtId="0" fontId="26" fillId="9" borderId="12" xfId="5" applyFont="1" applyFill="1" applyBorder="1" applyAlignment="1">
      <alignment horizontal="center" vertical="center" wrapText="1"/>
    </xf>
    <xf numFmtId="0" fontId="27" fillId="5" borderId="9" xfId="1" applyFont="1" applyFill="1" applyBorder="1" applyAlignment="1">
      <alignment horizontal="center" vertical="center"/>
    </xf>
    <xf numFmtId="0" fontId="27" fillId="8" borderId="9" xfId="1" applyFont="1" applyFill="1" applyBorder="1" applyAlignment="1">
      <alignment horizontal="center" vertical="center"/>
    </xf>
    <xf numFmtId="0" fontId="27" fillId="7" borderId="13" xfId="1" applyFont="1" applyFill="1" applyBorder="1" applyAlignment="1">
      <alignment horizontal="center" vertical="center"/>
    </xf>
    <xf numFmtId="0" fontId="5" fillId="3" borderId="16" xfId="1" applyFont="1" applyFill="1" applyBorder="1" applyAlignment="1">
      <alignment horizontal="center"/>
    </xf>
    <xf numFmtId="0" fontId="5" fillId="3" borderId="18" xfId="1" applyFont="1" applyFill="1" applyBorder="1" applyAlignment="1">
      <alignment horizontal="center"/>
    </xf>
    <xf numFmtId="0" fontId="14" fillId="9" borderId="1" xfId="1" applyFont="1" applyFill="1" applyBorder="1" applyAlignment="1">
      <alignment horizontal="center" vertical="center" wrapText="1"/>
    </xf>
    <xf numFmtId="166" fontId="24" fillId="0" borderId="37" xfId="0" applyNumberFormat="1" applyFont="1" applyBorder="1" applyAlignment="1" applyProtection="1">
      <alignment horizontal="left" vertical="center" wrapText="1"/>
      <protection hidden="1"/>
    </xf>
    <xf numFmtId="0" fontId="19" fillId="0" borderId="18" xfId="0" applyFont="1" applyBorder="1" applyAlignment="1">
      <alignment horizontal="center" vertical="center"/>
    </xf>
    <xf numFmtId="0" fontId="19" fillId="3" borderId="24" xfId="0" applyFont="1" applyFill="1" applyBorder="1" applyAlignment="1">
      <alignment horizontal="center" vertical="center" wrapText="1"/>
    </xf>
    <xf numFmtId="0" fontId="27" fillId="6" borderId="11" xfId="1" applyFont="1" applyFill="1" applyBorder="1" applyAlignment="1">
      <alignment horizontal="center" vertical="center"/>
    </xf>
    <xf numFmtId="1" fontId="3" fillId="2" borderId="18" xfId="1" applyNumberFormat="1" applyFill="1" applyBorder="1"/>
    <xf numFmtId="1" fontId="5" fillId="3" borderId="16" xfId="1" applyNumberFormat="1" applyFont="1" applyFill="1" applyBorder="1" applyAlignment="1">
      <alignment horizontal="center"/>
    </xf>
    <xf numFmtId="1" fontId="5" fillId="3" borderId="18" xfId="1" applyNumberFormat="1" applyFont="1" applyFill="1" applyBorder="1" applyAlignment="1">
      <alignment horizontal="center"/>
    </xf>
    <xf numFmtId="0" fontId="19" fillId="3" borderId="28" xfId="0" applyFont="1" applyFill="1" applyBorder="1" applyAlignment="1">
      <alignment vertical="center" wrapText="1"/>
    </xf>
    <xf numFmtId="0" fontId="19" fillId="3" borderId="23" xfId="0" applyFont="1" applyFill="1" applyBorder="1" applyAlignment="1">
      <alignment vertical="center"/>
    </xf>
    <xf numFmtId="0" fontId="19" fillId="3" borderId="18" xfId="0" applyFont="1" applyFill="1" applyBorder="1" applyAlignment="1">
      <alignment vertical="center"/>
    </xf>
    <xf numFmtId="0" fontId="3" fillId="0" borderId="18" xfId="0" applyFont="1" applyBorder="1" applyAlignment="1">
      <alignment wrapText="1"/>
    </xf>
    <xf numFmtId="0" fontId="3" fillId="3" borderId="18" xfId="0" applyFont="1" applyFill="1" applyBorder="1" applyAlignment="1">
      <alignment wrapText="1"/>
    </xf>
    <xf numFmtId="0" fontId="3" fillId="3" borderId="18" xfId="0" applyFont="1" applyFill="1" applyBorder="1" applyAlignment="1">
      <alignment vertical="center" wrapText="1"/>
    </xf>
    <xf numFmtId="0" fontId="3" fillId="0" borderId="18" xfId="0" applyFont="1" applyBorder="1" applyAlignment="1">
      <alignment vertical="center" wrapText="1"/>
    </xf>
    <xf numFmtId="0" fontId="3" fillId="0" borderId="18" xfId="0" applyFont="1" applyBorder="1" applyAlignment="1">
      <alignment vertical="top" wrapText="1"/>
    </xf>
    <xf numFmtId="0" fontId="28" fillId="3" borderId="26" xfId="0" applyFont="1" applyFill="1" applyBorder="1" applyAlignment="1">
      <alignment vertical="center" wrapText="1"/>
    </xf>
    <xf numFmtId="0" fontId="3" fillId="2" borderId="4" xfId="1" applyFill="1" applyBorder="1" applyAlignment="1">
      <alignment horizontal="center" vertical="center"/>
    </xf>
    <xf numFmtId="14" fontId="3" fillId="3" borderId="18" xfId="1" applyNumberFormat="1" applyFill="1" applyBorder="1" applyAlignment="1">
      <alignment horizontal="center"/>
    </xf>
    <xf numFmtId="14" fontId="3" fillId="3" borderId="16" xfId="1" applyNumberFormat="1" applyFont="1" applyFill="1" applyBorder="1" applyAlignment="1">
      <alignment horizontal="center"/>
    </xf>
    <xf numFmtId="14" fontId="3" fillId="2" borderId="16" xfId="1" applyNumberFormat="1" applyFont="1" applyFill="1" applyBorder="1" applyAlignment="1">
      <alignment horizontal="center"/>
    </xf>
    <xf numFmtId="0" fontId="19" fillId="3" borderId="23" xfId="0" applyFont="1" applyFill="1" applyBorder="1" applyAlignment="1">
      <alignment horizontal="center" vertical="center" wrapText="1"/>
    </xf>
    <xf numFmtId="0" fontId="2" fillId="2" borderId="14" xfId="0" applyFont="1" applyFill="1" applyBorder="1" applyAlignment="1">
      <alignment horizontal="center" vertical="center"/>
    </xf>
    <xf numFmtId="0" fontId="2" fillId="2" borderId="32" xfId="0" applyFont="1" applyFill="1" applyBorder="1" applyAlignment="1">
      <alignment horizontal="center" vertical="center"/>
    </xf>
    <xf numFmtId="0" fontId="18" fillId="2" borderId="33" xfId="0" applyFont="1" applyFill="1" applyBorder="1" applyAlignment="1">
      <alignment horizontal="center"/>
    </xf>
    <xf numFmtId="0" fontId="30" fillId="6" borderId="18" xfId="0" applyFont="1" applyFill="1" applyBorder="1" applyAlignment="1">
      <alignment horizontal="center" vertical="center" wrapText="1"/>
    </xf>
    <xf numFmtId="0" fontId="28" fillId="3" borderId="18" xfId="0" applyFont="1" applyFill="1" applyBorder="1" applyAlignment="1">
      <alignment vertical="center" wrapText="1"/>
    </xf>
    <xf numFmtId="0" fontId="3" fillId="3" borderId="18" xfId="0" applyFont="1" applyFill="1" applyBorder="1" applyAlignment="1">
      <alignment vertical="top" wrapText="1"/>
    </xf>
    <xf numFmtId="0" fontId="28" fillId="3" borderId="39" xfId="0" applyFont="1" applyFill="1" applyBorder="1" applyAlignment="1">
      <alignment vertical="center" wrapText="1"/>
    </xf>
    <xf numFmtId="0" fontId="28" fillId="3" borderId="0" xfId="0" applyFont="1" applyFill="1" applyBorder="1" applyAlignment="1">
      <alignment vertical="center" wrapText="1"/>
    </xf>
    <xf numFmtId="0" fontId="3" fillId="0" borderId="0" xfId="0" applyFont="1" applyBorder="1"/>
    <xf numFmtId="0" fontId="30" fillId="7" borderId="18" xfId="0" applyFont="1" applyFill="1" applyBorder="1" applyAlignment="1">
      <alignment horizontal="center" vertical="center" wrapText="1"/>
    </xf>
    <xf numFmtId="0" fontId="30" fillId="7" borderId="18" xfId="0" applyFont="1" applyFill="1" applyBorder="1" applyAlignment="1">
      <alignment vertical="center" wrapText="1"/>
    </xf>
    <xf numFmtId="0" fontId="3" fillId="3" borderId="18" xfId="0" applyFont="1" applyFill="1" applyBorder="1"/>
    <xf numFmtId="0" fontId="3" fillId="0" borderId="18" xfId="0" applyFont="1" applyBorder="1"/>
    <xf numFmtId="0" fontId="3" fillId="0" borderId="18" xfId="0" applyFont="1" applyBorder="1" applyAlignment="1">
      <alignment vertical="center"/>
    </xf>
    <xf numFmtId="0" fontId="28" fillId="3" borderId="18"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0" fillId="0" borderId="18" xfId="0" applyBorder="1" applyAlignment="1">
      <alignment horizontal="center" vertical="center" wrapText="1"/>
    </xf>
    <xf numFmtId="0" fontId="0" fillId="0" borderId="18" xfId="0" applyBorder="1" applyAlignment="1">
      <alignment vertical="center"/>
    </xf>
    <xf numFmtId="0" fontId="3" fillId="0" borderId="0" xfId="0" applyFont="1" applyBorder="1" applyAlignment="1">
      <alignment vertical="center" wrapText="1"/>
    </xf>
    <xf numFmtId="0" fontId="3" fillId="3" borderId="0" xfId="0" applyFont="1" applyFill="1" applyBorder="1" applyAlignment="1">
      <alignment vertical="center" wrapText="1"/>
    </xf>
    <xf numFmtId="0" fontId="0" fillId="0" borderId="0" xfId="0" applyBorder="1" applyAlignment="1">
      <alignment vertical="center"/>
    </xf>
    <xf numFmtId="0" fontId="28"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0" fillId="0" borderId="0" xfId="0" applyBorder="1" applyAlignment="1">
      <alignment horizontal="center"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0" fillId="3" borderId="1" xfId="0" applyFont="1" applyFill="1" applyBorder="1" applyAlignment="1">
      <alignment horizontal="justify" vertical="center" wrapText="1"/>
    </xf>
    <xf numFmtId="0" fontId="0" fillId="3" borderId="2" xfId="0" applyFont="1" applyFill="1" applyBorder="1" applyAlignment="1">
      <alignment horizontal="justify" vertical="center" wrapText="1"/>
    </xf>
    <xf numFmtId="0" fontId="0" fillId="3" borderId="3" xfId="0" applyFont="1" applyFill="1" applyBorder="1" applyAlignment="1">
      <alignment horizontal="justify" vertical="center" wrapText="1"/>
    </xf>
    <xf numFmtId="0" fontId="0" fillId="3" borderId="19" xfId="0" applyFont="1" applyFill="1" applyBorder="1" applyAlignment="1">
      <alignment horizontal="justify" vertical="center" wrapText="1"/>
    </xf>
    <xf numFmtId="0" fontId="0" fillId="3" borderId="13" xfId="0" applyFont="1" applyFill="1" applyBorder="1" applyAlignment="1">
      <alignment horizontal="justify" vertical="center" wrapText="1"/>
    </xf>
    <xf numFmtId="0" fontId="0" fillId="3" borderId="14" xfId="0" applyFont="1" applyFill="1" applyBorder="1" applyAlignment="1">
      <alignment horizontal="justify" vertical="center" wrapText="1"/>
    </xf>
    <xf numFmtId="0" fontId="0" fillId="3" borderId="4" xfId="0" applyFill="1" applyBorder="1" applyAlignment="1">
      <alignment horizontal="justify" wrapText="1"/>
    </xf>
    <xf numFmtId="0" fontId="0" fillId="3" borderId="0" xfId="0" applyFill="1" applyBorder="1" applyAlignment="1">
      <alignment horizontal="justify" wrapText="1"/>
    </xf>
    <xf numFmtId="0" fontId="0" fillId="3" borderId="5" xfId="0" applyFill="1" applyBorder="1" applyAlignment="1">
      <alignment horizontal="justify" wrapText="1"/>
    </xf>
    <xf numFmtId="0" fontId="0" fillId="3" borderId="19" xfId="0" applyFill="1" applyBorder="1" applyAlignment="1">
      <alignment horizontal="justify" wrapText="1"/>
    </xf>
    <xf numFmtId="0" fontId="0" fillId="3" borderId="13" xfId="0" applyFill="1" applyBorder="1" applyAlignment="1">
      <alignment horizontal="justify" wrapText="1"/>
    </xf>
    <xf numFmtId="0" fontId="0" fillId="3" borderId="14" xfId="0" applyFill="1" applyBorder="1" applyAlignment="1">
      <alignment horizontal="justify" wrapText="1"/>
    </xf>
    <xf numFmtId="0" fontId="9" fillId="3" borderId="6" xfId="1" applyFont="1" applyFill="1" applyBorder="1" applyAlignment="1">
      <alignment horizontal="center" vertical="center" wrapText="1"/>
    </xf>
    <xf numFmtId="0" fontId="9" fillId="3" borderId="7" xfId="1" applyFont="1" applyFill="1" applyBorder="1" applyAlignment="1">
      <alignment horizontal="center" vertical="center" wrapText="1"/>
    </xf>
    <xf numFmtId="0" fontId="9" fillId="3" borderId="8" xfId="1" applyFont="1" applyFill="1" applyBorder="1" applyAlignment="1">
      <alignment horizontal="center" vertical="center" wrapText="1"/>
    </xf>
    <xf numFmtId="0" fontId="0" fillId="3" borderId="1" xfId="0" applyFill="1" applyBorder="1" applyAlignment="1">
      <alignment horizontal="justify" wrapText="1"/>
    </xf>
    <xf numFmtId="0" fontId="0" fillId="3" borderId="2" xfId="0" applyFill="1" applyBorder="1" applyAlignment="1">
      <alignment horizontal="justify" wrapText="1"/>
    </xf>
    <xf numFmtId="0" fontId="0" fillId="3" borderId="3" xfId="0" applyFill="1" applyBorder="1" applyAlignment="1">
      <alignment horizontal="justify" wrapText="1"/>
    </xf>
    <xf numFmtId="0" fontId="2" fillId="3" borderId="1" xfId="0" applyFont="1" applyFill="1" applyBorder="1" applyAlignment="1">
      <alignment vertical="top" wrapText="1"/>
    </xf>
    <xf numFmtId="0" fontId="2" fillId="3" borderId="2" xfId="0" applyFont="1" applyFill="1" applyBorder="1" applyAlignment="1">
      <alignment vertical="top" wrapText="1"/>
    </xf>
    <xf numFmtId="0" fontId="2" fillId="3" borderId="3" xfId="0" applyFont="1" applyFill="1" applyBorder="1" applyAlignment="1">
      <alignment vertical="top" wrapText="1"/>
    </xf>
    <xf numFmtId="0" fontId="2" fillId="3" borderId="19" xfId="0" applyFont="1" applyFill="1" applyBorder="1" applyAlignment="1">
      <alignment vertical="top" wrapText="1"/>
    </xf>
    <xf numFmtId="0" fontId="2" fillId="3" borderId="13" xfId="0" applyFont="1" applyFill="1" applyBorder="1" applyAlignment="1">
      <alignment vertical="top" wrapText="1"/>
    </xf>
    <xf numFmtId="0" fontId="2" fillId="3" borderId="14" xfId="0" applyFont="1" applyFill="1" applyBorder="1" applyAlignment="1">
      <alignment vertical="top" wrapText="1"/>
    </xf>
    <xf numFmtId="0" fontId="0" fillId="3" borderId="1" xfId="0" applyFill="1" applyBorder="1" applyAlignment="1">
      <alignment vertical="top" wrapText="1"/>
    </xf>
    <xf numFmtId="0" fontId="0" fillId="3" borderId="2" xfId="0" applyFill="1" applyBorder="1" applyAlignment="1">
      <alignment vertical="top" wrapText="1"/>
    </xf>
    <xf numFmtId="0" fontId="0" fillId="3" borderId="3" xfId="0" applyFill="1" applyBorder="1" applyAlignment="1">
      <alignment vertical="top" wrapText="1"/>
    </xf>
    <xf numFmtId="0" fontId="0" fillId="3" borderId="4" xfId="0" applyFill="1" applyBorder="1" applyAlignment="1">
      <alignment vertical="top" wrapText="1"/>
    </xf>
    <xf numFmtId="0" fontId="0" fillId="3" borderId="0" xfId="0" applyFill="1" applyBorder="1" applyAlignment="1">
      <alignment vertical="top" wrapText="1"/>
    </xf>
    <xf numFmtId="0" fontId="0" fillId="3" borderId="5" xfId="0" applyFill="1" applyBorder="1" applyAlignment="1">
      <alignment vertical="top" wrapText="1"/>
    </xf>
    <xf numFmtId="0" fontId="0" fillId="3" borderId="19" xfId="0" applyFill="1" applyBorder="1" applyAlignment="1">
      <alignment vertical="top" wrapText="1"/>
    </xf>
    <xf numFmtId="0" fontId="0" fillId="3" borderId="13" xfId="0" applyFill="1" applyBorder="1" applyAlignment="1">
      <alignment vertical="top" wrapText="1"/>
    </xf>
    <xf numFmtId="0" fontId="0" fillId="3" borderId="14" xfId="0" applyFill="1" applyBorder="1" applyAlignment="1">
      <alignment vertical="top" wrapText="1"/>
    </xf>
    <xf numFmtId="0" fontId="14" fillId="9" borderId="11" xfId="1" applyFont="1" applyFill="1" applyBorder="1" applyAlignment="1">
      <alignment horizontal="center" vertical="center" wrapText="1"/>
    </xf>
    <xf numFmtId="0" fontId="14" fillId="9" borderId="15" xfId="1" applyFont="1" applyFill="1" applyBorder="1" applyAlignment="1">
      <alignment horizontal="center" vertical="center" wrapText="1"/>
    </xf>
    <xf numFmtId="0" fontId="14" fillId="9" borderId="6" xfId="1" applyFont="1" applyFill="1" applyBorder="1" applyAlignment="1">
      <alignment horizontal="center" vertical="center" wrapText="1"/>
    </xf>
    <xf numFmtId="0" fontId="15" fillId="9" borderId="7" xfId="1" applyFont="1" applyFill="1" applyBorder="1" applyAlignment="1">
      <alignment horizontal="center" vertical="center" wrapText="1"/>
    </xf>
    <xf numFmtId="0" fontId="14" fillId="9" borderId="10" xfId="1" applyFont="1" applyFill="1" applyBorder="1" applyAlignment="1">
      <alignment horizontal="center" vertical="center" wrapText="1"/>
    </xf>
    <xf numFmtId="0" fontId="14" fillId="9" borderId="12" xfId="1" applyFont="1" applyFill="1" applyBorder="1" applyAlignment="1">
      <alignment horizontal="center" vertical="center" wrapText="1"/>
    </xf>
    <xf numFmtId="0" fontId="14" fillId="9" borderId="3" xfId="1" applyFont="1" applyFill="1" applyBorder="1" applyAlignment="1">
      <alignment horizontal="center" vertical="center" wrapText="1"/>
    </xf>
    <xf numFmtId="0" fontId="14" fillId="9" borderId="14" xfId="1" applyFont="1" applyFill="1" applyBorder="1" applyAlignment="1">
      <alignment horizontal="center" vertical="center" wrapText="1"/>
    </xf>
    <xf numFmtId="0" fontId="2" fillId="0" borderId="19" xfId="1" applyFont="1" applyFill="1" applyBorder="1" applyAlignment="1">
      <alignment horizontal="center"/>
    </xf>
    <xf numFmtId="0" fontId="2" fillId="0" borderId="13" xfId="1" applyFont="1" applyFill="1" applyBorder="1" applyAlignment="1">
      <alignment horizontal="center"/>
    </xf>
    <xf numFmtId="0" fontId="11" fillId="9" borderId="1" xfId="1" applyFont="1" applyFill="1" applyBorder="1" applyAlignment="1">
      <alignment horizontal="center" vertical="center" wrapText="1"/>
    </xf>
    <xf numFmtId="0" fontId="11" fillId="9" borderId="2" xfId="1" applyFont="1" applyFill="1" applyBorder="1" applyAlignment="1">
      <alignment horizontal="center" vertical="center" wrapText="1"/>
    </xf>
    <xf numFmtId="0" fontId="11" fillId="9" borderId="3" xfId="1" applyFont="1" applyFill="1" applyBorder="1" applyAlignment="1">
      <alignment horizontal="center" vertical="center" wrapText="1"/>
    </xf>
    <xf numFmtId="0" fontId="11" fillId="9" borderId="19" xfId="1" applyFont="1" applyFill="1" applyBorder="1" applyAlignment="1">
      <alignment horizontal="center" vertical="center" wrapText="1"/>
    </xf>
    <xf numFmtId="0" fontId="11" fillId="9" borderId="13" xfId="1" applyFont="1" applyFill="1" applyBorder="1" applyAlignment="1">
      <alignment horizontal="center" vertical="center" wrapText="1"/>
    </xf>
    <xf numFmtId="0" fontId="11" fillId="9" borderId="14" xfId="1" applyFont="1" applyFill="1" applyBorder="1" applyAlignment="1">
      <alignment horizontal="center" vertical="center" wrapText="1"/>
    </xf>
    <xf numFmtId="0" fontId="4" fillId="2" borderId="1" xfId="1" applyFont="1" applyFill="1" applyBorder="1" applyAlignment="1">
      <alignment horizontal="center"/>
    </xf>
    <xf numFmtId="0" fontId="4" fillId="2" borderId="2" xfId="1" applyFont="1" applyFill="1" applyBorder="1" applyAlignment="1">
      <alignment horizontal="center"/>
    </xf>
    <xf numFmtId="0" fontId="4" fillId="2" borderId="3" xfId="1" applyFont="1" applyFill="1" applyBorder="1" applyAlignment="1">
      <alignment horizontal="center"/>
    </xf>
    <xf numFmtId="0" fontId="4" fillId="2" borderId="4" xfId="1" applyFont="1" applyFill="1" applyBorder="1" applyAlignment="1">
      <alignment horizontal="center"/>
    </xf>
    <xf numFmtId="0" fontId="4" fillId="2" borderId="0" xfId="1" applyFont="1" applyFill="1" applyBorder="1" applyAlignment="1">
      <alignment horizontal="center"/>
    </xf>
    <xf numFmtId="0" fontId="4" fillId="2" borderId="5" xfId="1" applyFont="1" applyFill="1" applyBorder="1" applyAlignment="1">
      <alignment horizontal="center"/>
    </xf>
    <xf numFmtId="0" fontId="12" fillId="0" borderId="22"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0" fontId="21" fillId="10" borderId="28" xfId="0" applyFont="1" applyFill="1" applyBorder="1" applyAlignment="1">
      <alignment horizontal="center" vertical="center" wrapText="1"/>
    </xf>
    <xf numFmtId="0" fontId="21" fillId="10" borderId="23" xfId="0" applyFont="1" applyFill="1" applyBorder="1" applyAlignment="1">
      <alignment horizontal="center" vertical="center" wrapText="1"/>
    </xf>
    <xf numFmtId="0" fontId="21" fillId="10" borderId="24" xfId="0" applyFont="1" applyFill="1" applyBorder="1" applyAlignment="1">
      <alignment horizontal="center" vertical="center" wrapText="1"/>
    </xf>
    <xf numFmtId="0" fontId="21" fillId="10" borderId="29" xfId="0" applyFont="1" applyFill="1" applyBorder="1" applyAlignment="1">
      <alignment horizontal="center" vertical="center" wrapText="1"/>
    </xf>
    <xf numFmtId="0" fontId="21" fillId="10" borderId="18" xfId="0" applyFont="1" applyFill="1" applyBorder="1" applyAlignment="1">
      <alignment horizontal="center" vertical="center" wrapText="1"/>
    </xf>
    <xf numFmtId="0" fontId="21" fillId="10" borderId="27" xfId="0" applyFont="1" applyFill="1" applyBorder="1" applyAlignment="1">
      <alignment horizontal="center" vertical="center" wrapText="1"/>
    </xf>
    <xf numFmtId="0" fontId="21" fillId="10" borderId="34" xfId="0" applyFont="1" applyFill="1" applyBorder="1" applyAlignment="1">
      <alignment horizontal="center" vertical="center" wrapText="1"/>
    </xf>
    <xf numFmtId="0" fontId="21" fillId="10" borderId="35" xfId="0" applyFont="1" applyFill="1" applyBorder="1" applyAlignment="1">
      <alignment horizontal="center" vertical="center" wrapText="1"/>
    </xf>
    <xf numFmtId="0" fontId="21" fillId="10" borderId="36" xfId="0" applyFont="1" applyFill="1" applyBorder="1" applyAlignment="1">
      <alignment horizontal="center" vertical="center" wrapText="1"/>
    </xf>
    <xf numFmtId="0" fontId="17" fillId="0" borderId="6" xfId="0" applyFont="1" applyBorder="1" applyAlignment="1">
      <alignment horizontal="left" vertical="center" wrapText="1"/>
    </xf>
    <xf numFmtId="0" fontId="17" fillId="0" borderId="8" xfId="0" applyFont="1" applyBorder="1" applyAlignment="1">
      <alignment horizontal="left" vertical="center" wrapText="1"/>
    </xf>
    <xf numFmtId="0" fontId="13" fillId="10" borderId="11" xfId="0" applyFont="1" applyFill="1" applyBorder="1" applyAlignment="1">
      <alignment horizontal="center" vertical="center" wrapText="1"/>
    </xf>
    <xf numFmtId="0" fontId="13" fillId="10" borderId="25"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10" borderId="4" xfId="0" applyFont="1" applyFill="1" applyBorder="1" applyAlignment="1">
      <alignment horizontal="center" vertical="center" wrapText="1"/>
    </xf>
    <xf numFmtId="0" fontId="2" fillId="2" borderId="6" xfId="0" applyFont="1" applyFill="1" applyBorder="1" applyAlignment="1">
      <alignment horizontal="right" vertical="center"/>
    </xf>
    <xf numFmtId="0" fontId="2" fillId="2" borderId="7" xfId="0" applyFont="1" applyFill="1" applyBorder="1" applyAlignment="1">
      <alignment horizontal="right" vertical="center"/>
    </xf>
    <xf numFmtId="0" fontId="2" fillId="2" borderId="8" xfId="0" applyFont="1" applyFill="1" applyBorder="1" applyAlignment="1">
      <alignment horizontal="right" vertical="center"/>
    </xf>
    <xf numFmtId="0" fontId="2" fillId="2" borderId="6" xfId="0" applyFont="1" applyFill="1" applyBorder="1" applyAlignment="1">
      <alignment horizontal="right"/>
    </xf>
    <xf numFmtId="0" fontId="2" fillId="2" borderId="7" xfId="0" applyFont="1" applyFill="1" applyBorder="1" applyAlignment="1">
      <alignment horizontal="right"/>
    </xf>
    <xf numFmtId="0" fontId="2" fillId="2" borderId="8" xfId="0" applyFont="1" applyFill="1" applyBorder="1" applyAlignment="1">
      <alignment horizontal="right"/>
    </xf>
    <xf numFmtId="0" fontId="2" fillId="2" borderId="1" xfId="0" applyFont="1" applyFill="1" applyBorder="1" applyAlignment="1">
      <alignment horizontal="right"/>
    </xf>
    <xf numFmtId="0" fontId="2" fillId="2" borderId="2" xfId="0" applyFont="1" applyFill="1" applyBorder="1" applyAlignment="1">
      <alignment horizontal="right"/>
    </xf>
    <xf numFmtId="0" fontId="2" fillId="2" borderId="3" xfId="0" applyFont="1" applyFill="1" applyBorder="1" applyAlignment="1">
      <alignment horizontal="right"/>
    </xf>
    <xf numFmtId="0" fontId="19" fillId="3" borderId="1" xfId="0" applyFont="1" applyFill="1" applyBorder="1" applyAlignment="1">
      <alignment horizontal="left" vertical="top" wrapText="1"/>
    </xf>
    <xf numFmtId="0" fontId="19" fillId="3" borderId="2" xfId="0" applyFont="1" applyFill="1" applyBorder="1" applyAlignment="1">
      <alignment horizontal="left" vertical="top" wrapText="1"/>
    </xf>
    <xf numFmtId="0" fontId="19" fillId="3" borderId="3" xfId="0" applyFont="1" applyFill="1" applyBorder="1" applyAlignment="1">
      <alignment horizontal="left" vertical="top" wrapText="1"/>
    </xf>
    <xf numFmtId="0" fontId="19" fillId="3" borderId="4" xfId="0" applyFont="1" applyFill="1" applyBorder="1" applyAlignment="1">
      <alignment horizontal="left" vertical="top" wrapText="1"/>
    </xf>
    <xf numFmtId="0" fontId="19" fillId="3" borderId="0" xfId="0" applyFont="1" applyFill="1" applyBorder="1" applyAlignment="1">
      <alignment horizontal="left" vertical="top" wrapText="1"/>
    </xf>
    <xf numFmtId="0" fontId="19" fillId="3" borderId="5" xfId="0" applyFont="1" applyFill="1" applyBorder="1" applyAlignment="1">
      <alignment horizontal="left" vertical="top" wrapText="1"/>
    </xf>
    <xf numFmtId="0" fontId="19" fillId="3" borderId="19" xfId="0" applyFont="1" applyFill="1" applyBorder="1" applyAlignment="1">
      <alignment horizontal="left" vertical="top" wrapText="1"/>
    </xf>
    <xf numFmtId="0" fontId="19" fillId="3" borderId="13" xfId="0" applyFont="1" applyFill="1" applyBorder="1" applyAlignment="1">
      <alignment horizontal="left" vertical="top" wrapText="1"/>
    </xf>
    <xf numFmtId="0" fontId="19" fillId="3" borderId="14" xfId="0" applyFont="1" applyFill="1" applyBorder="1" applyAlignment="1">
      <alignment horizontal="left" vertical="top"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30" fillId="3" borderId="18" xfId="0" applyFont="1" applyFill="1" applyBorder="1" applyAlignment="1">
      <alignment horizontal="left" vertical="center" wrapText="1"/>
    </xf>
    <xf numFmtId="0" fontId="28" fillId="3" borderId="18" xfId="0" applyFont="1" applyFill="1" applyBorder="1" applyAlignment="1">
      <alignment horizontal="left" vertical="center" wrapText="1"/>
    </xf>
    <xf numFmtId="0" fontId="29" fillId="11" borderId="18" xfId="0" applyFont="1" applyFill="1" applyBorder="1" applyAlignment="1">
      <alignment horizontal="center" vertical="center" wrapText="1"/>
    </xf>
    <xf numFmtId="0" fontId="30" fillId="3" borderId="16" xfId="0" applyFont="1" applyFill="1" applyBorder="1" applyAlignment="1">
      <alignment horizontal="left" vertical="center" wrapText="1"/>
    </xf>
    <xf numFmtId="0" fontId="28" fillId="3" borderId="17" xfId="0" applyFont="1" applyFill="1" applyBorder="1" applyAlignment="1">
      <alignment horizontal="left" vertical="center" wrapText="1"/>
    </xf>
    <xf numFmtId="0" fontId="28" fillId="3" borderId="38" xfId="0" applyFont="1" applyFill="1" applyBorder="1" applyAlignment="1">
      <alignment horizontal="left" vertical="center" wrapText="1"/>
    </xf>
    <xf numFmtId="0" fontId="28" fillId="3" borderId="26" xfId="0" applyFont="1" applyFill="1" applyBorder="1" applyAlignment="1">
      <alignment horizontal="left" vertical="center" wrapText="1"/>
    </xf>
    <xf numFmtId="0" fontId="30" fillId="11" borderId="18" xfId="0" applyFont="1" applyFill="1" applyBorder="1" applyAlignment="1">
      <alignment horizontal="left" vertical="center" wrapText="1"/>
    </xf>
    <xf numFmtId="0" fontId="28" fillId="3" borderId="39" xfId="0" applyFont="1" applyFill="1" applyBorder="1" applyAlignment="1">
      <alignment horizontal="left" vertical="center" wrapText="1"/>
    </xf>
    <xf numFmtId="0" fontId="28" fillId="3" borderId="40" xfId="0" applyFont="1" applyFill="1" applyBorder="1" applyAlignment="1">
      <alignment horizontal="left" vertical="center" wrapText="1"/>
    </xf>
    <xf numFmtId="0" fontId="28" fillId="3" borderId="41" xfId="0" applyFont="1" applyFill="1" applyBorder="1" applyAlignment="1">
      <alignment horizontal="left" vertical="center" wrapText="1"/>
    </xf>
    <xf numFmtId="0" fontId="0" fillId="0" borderId="0" xfId="0" applyBorder="1" applyAlignment="1">
      <alignment vertical="center" wrapText="1"/>
    </xf>
    <xf numFmtId="0" fontId="30" fillId="7" borderId="18" xfId="0" applyFont="1" applyFill="1" applyBorder="1" applyAlignment="1">
      <alignment horizontal="center" vertical="center" wrapText="1"/>
    </xf>
    <xf numFmtId="0" fontId="3" fillId="3" borderId="18" xfId="0" applyFont="1" applyFill="1" applyBorder="1" applyAlignment="1">
      <alignment horizontal="left" vertical="center" wrapText="1"/>
    </xf>
    <xf numFmtId="0" fontId="28" fillId="3" borderId="39" xfId="0" applyFont="1" applyFill="1" applyBorder="1" applyAlignment="1">
      <alignment horizontal="center" vertical="center" wrapText="1"/>
    </xf>
    <xf numFmtId="0" fontId="28" fillId="3" borderId="42" xfId="0" applyFont="1" applyFill="1" applyBorder="1" applyAlignment="1">
      <alignment horizontal="center" vertical="center" wrapText="1"/>
    </xf>
    <xf numFmtId="0" fontId="28" fillId="3" borderId="16"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0" fillId="0" borderId="42" xfId="0" applyBorder="1" applyAlignment="1">
      <alignment horizontal="center" vertical="center"/>
    </xf>
    <xf numFmtId="0" fontId="0" fillId="0" borderId="16" xfId="0" applyBorder="1" applyAlignment="1">
      <alignment horizontal="center" vertical="center"/>
    </xf>
    <xf numFmtId="0" fontId="28" fillId="3" borderId="42" xfId="0" applyFont="1" applyFill="1" applyBorder="1" applyAlignment="1">
      <alignment horizontal="left" vertical="center" wrapText="1"/>
    </xf>
    <xf numFmtId="0" fontId="28" fillId="3" borderId="16" xfId="0" applyFont="1" applyFill="1" applyBorder="1" applyAlignment="1">
      <alignment horizontal="left" vertical="center" wrapText="1"/>
    </xf>
    <xf numFmtId="0" fontId="0" fillId="0" borderId="39" xfId="0" applyBorder="1" applyAlignment="1">
      <alignment horizontal="center" vertical="center" wrapText="1"/>
    </xf>
  </cellXfs>
  <cellStyles count="6">
    <cellStyle name="Hipervínculo" xfId="5" builtinId="8"/>
    <cellStyle name="Millares" xfId="4" builtinId="3"/>
    <cellStyle name="Normal" xfId="0" builtinId="0"/>
    <cellStyle name="Normal 2" xfId="2"/>
    <cellStyle name="Normal 3" xfId="1"/>
    <cellStyle name="Normal 6" xfId="3"/>
  </cellStyles>
  <dxfs count="8">
    <dxf>
      <fill>
        <patternFill>
          <bgColor rgb="FF00B0F0"/>
        </patternFill>
      </fill>
    </dxf>
    <dxf>
      <fill>
        <patternFill>
          <bgColor rgb="FF92D050"/>
        </patternFill>
      </fill>
    </dxf>
    <dxf>
      <fill>
        <patternFill>
          <bgColor rgb="FFFF0000"/>
        </patternFill>
      </fill>
    </dxf>
    <dxf>
      <fill>
        <patternFill>
          <bgColor rgb="FFFFFF00"/>
        </patternFill>
      </fill>
    </dxf>
    <dxf>
      <fill>
        <patternFill>
          <bgColor rgb="FFFFC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is.hoyos/Desktop/3-Carpetas%202020/Riesgos/Evaluacion%20de%20Controles/3er.%20Trimestre/Valoraci&#243;n%20de%20controles-3er.%20Trimestre_%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uis.hoyos/Desktop/3-Carpetas%202020/Riesgos/Evaluacion%20Matriz%20de%20Riesgos/3er.%20Trimestre/Evaluacion%20matriz%20de%20riesgos_Sep.3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uis.hoyos/Desktop/3-Carpetas%202020/Auditorias/Plan%20de%20auditorias%20con%20temas%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lan%20Anual%20de%20auditoria%20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Muestra"/>
      <sheetName val="Calculo"/>
      <sheetName val="Valoracion"/>
      <sheetName val="Depuracion"/>
      <sheetName val="SECOP"/>
      <sheetName val="Fichas Controles"/>
      <sheetName val="Procesos"/>
      <sheetName val="Listado riesgos 2020"/>
      <sheetName val="Plan de mejoramiento"/>
    </sheetNames>
    <sheetDataSet>
      <sheetData sheetId="0"/>
      <sheetData sheetId="1"/>
      <sheetData sheetId="2"/>
      <sheetData sheetId="3"/>
      <sheetData sheetId="4"/>
      <sheetData sheetId="5"/>
      <sheetData sheetId="6"/>
      <sheetData sheetId="7"/>
      <sheetData sheetId="8"/>
      <sheetData sheetId="9">
        <row r="4">
          <cell r="B4" t="str">
            <v>Contratacion Administrativa Ejecucion</v>
          </cell>
          <cell r="C4" t="str">
            <v>Ineficiencia en la ejecución</v>
          </cell>
        </row>
        <row r="5">
          <cell r="B5" t="str">
            <v>Contratacion Administrativa Ejecucion</v>
          </cell>
          <cell r="C5" t="str">
            <v>Incumplimiento Contractual</v>
          </cell>
        </row>
        <row r="6">
          <cell r="B6" t="str">
            <v>Contratacion Administrativa Precontractual</v>
          </cell>
          <cell r="C6" t="str">
            <v>Retardo en la ejecución</v>
          </cell>
        </row>
        <row r="7">
          <cell r="B7" t="str">
            <v>Contratacion Administrativa Precontractual</v>
          </cell>
          <cell r="C7" t="str">
            <v>Seguimiento equivocado a la ejecución del contrato</v>
          </cell>
        </row>
        <row r="8">
          <cell r="B8" t="str">
            <v>Presupuestal</v>
          </cell>
          <cell r="C8" t="str">
            <v>desfase en la ejecucion presupuestal del contrato</v>
          </cell>
        </row>
        <row r="9">
          <cell r="B9" t="str">
            <v>Contratacion Administrativa Ejecucion</v>
          </cell>
          <cell r="C9" t="str">
            <v>Incumplimiento de las obligaciones pactadas</v>
          </cell>
        </row>
        <row r="10">
          <cell r="B10" t="str">
            <v>Contratacion Administrativa Ejecucion</v>
          </cell>
          <cell r="C10" t="str">
            <v>Incumplimiento en la Presentación de Informes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Base"/>
      <sheetName val="INDICE"/>
      <sheetName val="Contexto Estrategico"/>
      <sheetName val="Identificacion del riesgo"/>
      <sheetName val="Analisis de riesgo"/>
      <sheetName val="1a. Valoración del riesgo"/>
      <sheetName val="Matriz-1a. Valoración"/>
      <sheetName val="2a. Valoración del riesgo"/>
      <sheetName val="Matriz-2a. Valoración"/>
    </sheetNames>
    <sheetDataSet>
      <sheetData sheetId="0"/>
      <sheetData sheetId="1">
        <row r="4">
          <cell r="R4" t="str">
            <v>Moderado</v>
          </cell>
        </row>
        <row r="5">
          <cell r="R5" t="str">
            <v>Tolerable</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areas"/>
      <sheetName val="Cronograma"/>
      <sheetName val="Presupuesto"/>
      <sheetName val="Honorarios"/>
    </sheetNames>
    <sheetDataSet>
      <sheetData sheetId="0">
        <row r="21">
          <cell r="G21" t="str">
            <v>Carpetas contractuales, aplicativos de Gestión Transparente y SECOP</v>
          </cell>
        </row>
        <row r="22">
          <cell r="G22" t="str">
            <v>Sistema de Información Presupuestal</v>
          </cell>
        </row>
        <row r="25">
          <cell r="G25" t="str">
            <v>Informes de seguimiento al cumplimiento de indicadores de la Corporación y Plan de Desarrollo: 2020-2023</v>
          </cell>
        </row>
        <row r="26">
          <cell r="G26" t="str">
            <v>Carpetas de contratos de concesión de espacios del Landing</v>
          </cell>
        </row>
        <row r="30">
          <cell r="G30" t="str">
            <v>Documentos, presentaciones, simulaciones de la nueva estructura liquida de la Corporación</v>
          </cell>
        </row>
        <row r="31">
          <cell r="G31" t="str">
            <v>Actas de Asamblea de afiliados y Junta Directiva de la Corporación</v>
          </cell>
        </row>
      </sheetData>
      <sheetData sheetId="1"/>
      <sheetData sheetId="2">
        <row r="2">
          <cell r="G2">
            <v>80</v>
          </cell>
        </row>
        <row r="6">
          <cell r="G6">
            <v>80</v>
          </cell>
        </row>
        <row r="7">
          <cell r="G7">
            <v>64</v>
          </cell>
        </row>
        <row r="11">
          <cell r="G11">
            <v>80</v>
          </cell>
        </row>
        <row r="12">
          <cell r="G12">
            <v>80</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Plan anual auditoria"/>
      <sheetName val="Hoja1"/>
    </sheetNames>
    <sheetDataSet>
      <sheetData sheetId="0"/>
      <sheetData sheetId="1">
        <row r="2">
          <cell r="E2">
            <v>64</v>
          </cell>
        </row>
        <row r="3">
          <cell r="E3">
            <v>80</v>
          </cell>
        </row>
        <row r="4">
          <cell r="E4">
            <v>80</v>
          </cell>
        </row>
        <row r="5">
          <cell r="E5">
            <v>64</v>
          </cell>
        </row>
        <row r="6">
          <cell r="E6">
            <v>80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Riesgos/Evaluacion%20de%20Controles/3er.%20Trimestre/Valoraci&#243;n%20de%20controles-3er.%20Trimestre_%202020.xlsx" TargetMode="External"/><Relationship Id="rId1" Type="http://schemas.openxmlformats.org/officeDocument/2006/relationships/hyperlink" Target="../../../../Riesgos/Evaluacion%20de%20Controles/3er.%20Trimestre/Valoraci&#243;n%20de%20controles-3er.%20Trimestre_%202020.xls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40"/>
  <sheetViews>
    <sheetView topLeftCell="A22" workbookViewId="0">
      <selection activeCell="B6" sqref="B6:L6"/>
    </sheetView>
  </sheetViews>
  <sheetFormatPr baseColWidth="10" defaultColWidth="11.44140625" defaultRowHeight="14.4" x14ac:dyDescent="0.3"/>
  <cols>
    <col min="1" max="16384" width="11.44140625" style="35"/>
  </cols>
  <sheetData>
    <row r="3" spans="2:12" ht="15" thickBot="1" x14ac:dyDescent="0.35"/>
    <row r="4" spans="2:12" ht="25.5" customHeight="1" thickBot="1" x14ac:dyDescent="0.35">
      <c r="B4" s="98" t="s">
        <v>43</v>
      </c>
      <c r="C4" s="99"/>
      <c r="D4" s="99"/>
      <c r="E4" s="99"/>
      <c r="F4" s="99"/>
      <c r="G4" s="99"/>
      <c r="H4" s="99"/>
      <c r="I4" s="99"/>
      <c r="J4" s="99"/>
      <c r="K4" s="99"/>
      <c r="L4" s="100"/>
    </row>
    <row r="5" spans="2:12" ht="15" thickBot="1" x14ac:dyDescent="0.35"/>
    <row r="6" spans="2:12" x14ac:dyDescent="0.3">
      <c r="B6" s="125" t="s">
        <v>59</v>
      </c>
      <c r="C6" s="126"/>
      <c r="D6" s="126"/>
      <c r="E6" s="126"/>
      <c r="F6" s="126"/>
      <c r="G6" s="126"/>
      <c r="H6" s="126"/>
      <c r="I6" s="126"/>
      <c r="J6" s="126"/>
      <c r="K6" s="126"/>
      <c r="L6" s="127"/>
    </row>
    <row r="7" spans="2:12" x14ac:dyDescent="0.3">
      <c r="B7" s="128" t="s">
        <v>60</v>
      </c>
      <c r="C7" s="129"/>
      <c r="D7" s="129"/>
      <c r="E7" s="129"/>
      <c r="F7" s="129"/>
      <c r="G7" s="129"/>
      <c r="H7" s="129"/>
      <c r="I7" s="129"/>
      <c r="J7" s="129"/>
      <c r="K7" s="129"/>
      <c r="L7" s="130"/>
    </row>
    <row r="8" spans="2:12" x14ac:dyDescent="0.3">
      <c r="B8" s="128"/>
      <c r="C8" s="129"/>
      <c r="D8" s="129"/>
      <c r="E8" s="129"/>
      <c r="F8" s="129"/>
      <c r="G8" s="129"/>
      <c r="H8" s="129"/>
      <c r="I8" s="129"/>
      <c r="J8" s="129"/>
      <c r="K8" s="129"/>
      <c r="L8" s="130"/>
    </row>
    <row r="9" spans="2:12" x14ac:dyDescent="0.3">
      <c r="B9" s="128" t="s">
        <v>61</v>
      </c>
      <c r="C9" s="129"/>
      <c r="D9" s="129"/>
      <c r="E9" s="129"/>
      <c r="F9" s="129"/>
      <c r="G9" s="129"/>
      <c r="H9" s="129"/>
      <c r="I9" s="129"/>
      <c r="J9" s="129"/>
      <c r="K9" s="129"/>
      <c r="L9" s="130"/>
    </row>
    <row r="10" spans="2:12" x14ac:dyDescent="0.3">
      <c r="B10" s="128"/>
      <c r="C10" s="129"/>
      <c r="D10" s="129"/>
      <c r="E10" s="129"/>
      <c r="F10" s="129"/>
      <c r="G10" s="129"/>
      <c r="H10" s="129"/>
      <c r="I10" s="129"/>
      <c r="J10" s="129"/>
      <c r="K10" s="129"/>
      <c r="L10" s="130"/>
    </row>
    <row r="11" spans="2:12" x14ac:dyDescent="0.3">
      <c r="B11" s="128" t="s">
        <v>62</v>
      </c>
      <c r="C11" s="129"/>
      <c r="D11" s="129"/>
      <c r="E11" s="129"/>
      <c r="F11" s="129"/>
      <c r="G11" s="129"/>
      <c r="H11" s="129"/>
      <c r="I11" s="129"/>
      <c r="J11" s="129"/>
      <c r="K11" s="129"/>
      <c r="L11" s="130"/>
    </row>
    <row r="12" spans="2:12" ht="41.25" customHeight="1" thickBot="1" x14ac:dyDescent="0.35">
      <c r="B12" s="131"/>
      <c r="C12" s="132"/>
      <c r="D12" s="132"/>
      <c r="E12" s="132"/>
      <c r="F12" s="132"/>
      <c r="G12" s="132"/>
      <c r="H12" s="132"/>
      <c r="I12" s="132"/>
      <c r="J12" s="132"/>
      <c r="K12" s="132"/>
      <c r="L12" s="133"/>
    </row>
    <row r="13" spans="2:12" ht="15" customHeight="1" thickBot="1" x14ac:dyDescent="0.35">
      <c r="C13" s="36"/>
      <c r="D13" s="36"/>
      <c r="E13" s="36"/>
      <c r="F13" s="36"/>
      <c r="G13" s="36"/>
      <c r="H13" s="36"/>
      <c r="I13" s="36"/>
      <c r="J13" s="36"/>
    </row>
    <row r="14" spans="2:12" ht="45" customHeight="1" thickBot="1" x14ac:dyDescent="0.35">
      <c r="B14" s="113" t="s">
        <v>4</v>
      </c>
      <c r="C14" s="114"/>
      <c r="D14" s="114"/>
      <c r="E14" s="114"/>
      <c r="F14" s="114"/>
      <c r="G14" s="114"/>
      <c r="H14" s="114"/>
      <c r="I14" s="114"/>
      <c r="J14" s="114"/>
      <c r="K14" s="114"/>
      <c r="L14" s="115"/>
    </row>
    <row r="15" spans="2:12" ht="5.25" customHeight="1" thickBot="1" x14ac:dyDescent="0.35"/>
    <row r="16" spans="2:12" x14ac:dyDescent="0.3">
      <c r="B16" s="119" t="s">
        <v>44</v>
      </c>
      <c r="C16" s="120"/>
      <c r="D16" s="120"/>
      <c r="E16" s="120"/>
      <c r="F16" s="120"/>
      <c r="G16" s="120"/>
      <c r="H16" s="120"/>
      <c r="I16" s="120"/>
      <c r="J16" s="120"/>
      <c r="K16" s="120"/>
      <c r="L16" s="121"/>
    </row>
    <row r="17" spans="2:12" ht="15" thickBot="1" x14ac:dyDescent="0.35">
      <c r="B17" s="122"/>
      <c r="C17" s="123"/>
      <c r="D17" s="123"/>
      <c r="E17" s="123"/>
      <c r="F17" s="123"/>
      <c r="G17" s="123"/>
      <c r="H17" s="123"/>
      <c r="I17" s="123"/>
      <c r="J17" s="123"/>
      <c r="K17" s="123"/>
      <c r="L17" s="124"/>
    </row>
    <row r="18" spans="2:12" ht="15" customHeight="1" thickBot="1" x14ac:dyDescent="0.35">
      <c r="C18" s="37"/>
      <c r="D18" s="37"/>
      <c r="E18" s="37"/>
      <c r="F18" s="37"/>
      <c r="G18" s="37"/>
      <c r="H18" s="37"/>
      <c r="I18" s="37"/>
      <c r="J18" s="37"/>
      <c r="K18" s="37"/>
      <c r="L18" s="38"/>
    </row>
    <row r="19" spans="2:12" s="39" customFormat="1" ht="33.75" customHeight="1" thickBot="1" x14ac:dyDescent="0.35">
      <c r="B19" s="113" t="s">
        <v>45</v>
      </c>
      <c r="C19" s="114"/>
      <c r="D19" s="114"/>
      <c r="E19" s="114"/>
      <c r="F19" s="114"/>
      <c r="G19" s="114"/>
      <c r="H19" s="114"/>
      <c r="I19" s="114"/>
      <c r="J19" s="114"/>
      <c r="K19" s="114"/>
      <c r="L19" s="115"/>
    </row>
    <row r="20" spans="2:12" ht="6" customHeight="1" thickBot="1" x14ac:dyDescent="0.35"/>
    <row r="21" spans="2:12" x14ac:dyDescent="0.3">
      <c r="B21" s="119" t="s">
        <v>44</v>
      </c>
      <c r="C21" s="120"/>
      <c r="D21" s="120"/>
      <c r="E21" s="120"/>
      <c r="F21" s="120"/>
      <c r="G21" s="120"/>
      <c r="H21" s="120"/>
      <c r="I21" s="120"/>
      <c r="J21" s="120"/>
      <c r="K21" s="120"/>
      <c r="L21" s="121"/>
    </row>
    <row r="22" spans="2:12" ht="15" thickBot="1" x14ac:dyDescent="0.35">
      <c r="B22" s="122"/>
      <c r="C22" s="123"/>
      <c r="D22" s="123"/>
      <c r="E22" s="123"/>
      <c r="F22" s="123"/>
      <c r="G22" s="123"/>
      <c r="H22" s="123"/>
      <c r="I22" s="123"/>
      <c r="J22" s="123"/>
      <c r="K22" s="123"/>
      <c r="L22" s="124"/>
    </row>
    <row r="23" spans="2:12" ht="15" thickBot="1" x14ac:dyDescent="0.35"/>
    <row r="24" spans="2:12" ht="15" thickBot="1" x14ac:dyDescent="0.35">
      <c r="B24" s="98" t="s">
        <v>16</v>
      </c>
      <c r="C24" s="99"/>
      <c r="D24" s="99"/>
      <c r="E24" s="99"/>
      <c r="F24" s="99"/>
      <c r="G24" s="99"/>
      <c r="H24" s="99"/>
      <c r="I24" s="99"/>
      <c r="J24" s="99"/>
      <c r="K24" s="99"/>
      <c r="L24" s="100"/>
    </row>
    <row r="25" spans="2:12" ht="15" thickBot="1" x14ac:dyDescent="0.35"/>
    <row r="26" spans="2:12" ht="29.25" customHeight="1" x14ac:dyDescent="0.3">
      <c r="B26" s="116" t="s">
        <v>40</v>
      </c>
      <c r="C26" s="117"/>
      <c r="D26" s="117"/>
      <c r="E26" s="117"/>
      <c r="F26" s="117"/>
      <c r="G26" s="117"/>
      <c r="H26" s="117"/>
      <c r="I26" s="117"/>
      <c r="J26" s="117"/>
      <c r="K26" s="117"/>
      <c r="L26" s="118"/>
    </row>
    <row r="27" spans="2:12" ht="15" customHeight="1" x14ac:dyDescent="0.3">
      <c r="B27" s="107" t="s">
        <v>12</v>
      </c>
      <c r="C27" s="108"/>
      <c r="D27" s="108"/>
      <c r="E27" s="108"/>
      <c r="F27" s="108"/>
      <c r="G27" s="108"/>
      <c r="H27" s="108"/>
      <c r="I27" s="108"/>
      <c r="J27" s="108"/>
      <c r="K27" s="108"/>
      <c r="L27" s="109"/>
    </row>
    <row r="28" spans="2:12" x14ac:dyDescent="0.3">
      <c r="B28" s="107"/>
      <c r="C28" s="108"/>
      <c r="D28" s="108"/>
      <c r="E28" s="108"/>
      <c r="F28" s="108"/>
      <c r="G28" s="108"/>
      <c r="H28" s="108"/>
      <c r="I28" s="108"/>
      <c r="J28" s="108"/>
      <c r="K28" s="108"/>
      <c r="L28" s="109"/>
    </row>
    <row r="29" spans="2:12" ht="15" customHeight="1" x14ac:dyDescent="0.3">
      <c r="B29" s="107" t="s">
        <v>13</v>
      </c>
      <c r="C29" s="108"/>
      <c r="D29" s="108"/>
      <c r="E29" s="108"/>
      <c r="F29" s="108"/>
      <c r="G29" s="108"/>
      <c r="H29" s="108"/>
      <c r="I29" s="108"/>
      <c r="J29" s="108"/>
      <c r="K29" s="108"/>
      <c r="L29" s="109"/>
    </row>
    <row r="30" spans="2:12" x14ac:dyDescent="0.3">
      <c r="B30" s="107"/>
      <c r="C30" s="108"/>
      <c r="D30" s="108"/>
      <c r="E30" s="108"/>
      <c r="F30" s="108"/>
      <c r="G30" s="108"/>
      <c r="H30" s="108"/>
      <c r="I30" s="108"/>
      <c r="J30" s="108"/>
      <c r="K30" s="108"/>
      <c r="L30" s="109"/>
    </row>
    <row r="31" spans="2:12" ht="15" customHeight="1" x14ac:dyDescent="0.3">
      <c r="B31" s="107" t="s">
        <v>14</v>
      </c>
      <c r="C31" s="108"/>
      <c r="D31" s="108"/>
      <c r="E31" s="108"/>
      <c r="F31" s="108"/>
      <c r="G31" s="108"/>
      <c r="H31" s="108"/>
      <c r="I31" s="108"/>
      <c r="J31" s="108"/>
      <c r="K31" s="108"/>
      <c r="L31" s="109"/>
    </row>
    <row r="32" spans="2:12" x14ac:dyDescent="0.3">
      <c r="B32" s="107"/>
      <c r="C32" s="108"/>
      <c r="D32" s="108"/>
      <c r="E32" s="108"/>
      <c r="F32" s="108"/>
      <c r="G32" s="108"/>
      <c r="H32" s="108"/>
      <c r="I32" s="108"/>
      <c r="J32" s="108"/>
      <c r="K32" s="108"/>
      <c r="L32" s="109"/>
    </row>
    <row r="33" spans="2:12" ht="15" customHeight="1" x14ac:dyDescent="0.3">
      <c r="B33" s="107" t="s">
        <v>15</v>
      </c>
      <c r="C33" s="108"/>
      <c r="D33" s="108"/>
      <c r="E33" s="108"/>
      <c r="F33" s="108"/>
      <c r="G33" s="108"/>
      <c r="H33" s="108"/>
      <c r="I33" s="108"/>
      <c r="J33" s="108"/>
      <c r="K33" s="108"/>
      <c r="L33" s="109"/>
    </row>
    <row r="34" spans="2:12" ht="15" thickBot="1" x14ac:dyDescent="0.35">
      <c r="B34" s="110"/>
      <c r="C34" s="111"/>
      <c r="D34" s="111"/>
      <c r="E34" s="111"/>
      <c r="F34" s="111"/>
      <c r="G34" s="111"/>
      <c r="H34" s="111"/>
      <c r="I34" s="111"/>
      <c r="J34" s="111"/>
      <c r="K34" s="111"/>
      <c r="L34" s="112"/>
    </row>
    <row r="35" spans="2:12" ht="15" thickBot="1" x14ac:dyDescent="0.35"/>
    <row r="36" spans="2:12" ht="15" thickBot="1" x14ac:dyDescent="0.35">
      <c r="B36" s="98" t="s">
        <v>48</v>
      </c>
      <c r="C36" s="99"/>
      <c r="D36" s="99"/>
      <c r="E36" s="99"/>
      <c r="F36" s="99"/>
      <c r="G36" s="99"/>
      <c r="H36" s="99"/>
      <c r="I36" s="99"/>
      <c r="J36" s="99"/>
      <c r="K36" s="99"/>
      <c r="L36" s="100"/>
    </row>
    <row r="37" spans="2:12" ht="15" thickBot="1" x14ac:dyDescent="0.35"/>
    <row r="38" spans="2:12" x14ac:dyDescent="0.3">
      <c r="B38" s="101" t="s">
        <v>49</v>
      </c>
      <c r="C38" s="102"/>
      <c r="D38" s="102"/>
      <c r="E38" s="102"/>
      <c r="F38" s="102"/>
      <c r="G38" s="102"/>
      <c r="H38" s="102"/>
      <c r="I38" s="102"/>
      <c r="J38" s="102"/>
      <c r="K38" s="102"/>
      <c r="L38" s="103"/>
    </row>
    <row r="39" spans="2:12" ht="84.75" customHeight="1" thickBot="1" x14ac:dyDescent="0.35">
      <c r="B39" s="104"/>
      <c r="C39" s="105"/>
      <c r="D39" s="105"/>
      <c r="E39" s="105"/>
      <c r="F39" s="105"/>
      <c r="G39" s="105"/>
      <c r="H39" s="105"/>
      <c r="I39" s="105"/>
      <c r="J39" s="105"/>
      <c r="K39" s="105"/>
      <c r="L39" s="106"/>
    </row>
    <row r="40" spans="2:12" x14ac:dyDescent="0.3">
      <c r="B40" s="41" t="s">
        <v>47</v>
      </c>
    </row>
  </sheetData>
  <mergeCells count="17">
    <mergeCell ref="B4:L4"/>
    <mergeCell ref="B14:L14"/>
    <mergeCell ref="B19:L19"/>
    <mergeCell ref="B24:L24"/>
    <mergeCell ref="B26:L26"/>
    <mergeCell ref="B21:L22"/>
    <mergeCell ref="B16:L17"/>
    <mergeCell ref="B6:L6"/>
    <mergeCell ref="B7:L8"/>
    <mergeCell ref="B9:L10"/>
    <mergeCell ref="B11:L12"/>
    <mergeCell ref="B36:L36"/>
    <mergeCell ref="B38:L39"/>
    <mergeCell ref="B27:L28"/>
    <mergeCell ref="B29:L30"/>
    <mergeCell ref="B31:L32"/>
    <mergeCell ref="B33:L34"/>
  </mergeCells>
  <phoneticPr fontId="22"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68"/>
  <sheetViews>
    <sheetView topLeftCell="A24" zoomScale="125" zoomScaleNormal="125" zoomScalePageLayoutView="125" workbookViewId="0">
      <selection activeCell="D27" sqref="D27"/>
    </sheetView>
  </sheetViews>
  <sheetFormatPr baseColWidth="10" defaultColWidth="0" defaultRowHeight="13.2" x14ac:dyDescent="0.25"/>
  <cols>
    <col min="1" max="1" width="2.44140625" style="1" customWidth="1"/>
    <col min="2" max="2" width="4.109375" style="1" customWidth="1"/>
    <col min="3" max="4" width="41.88671875" style="2" customWidth="1"/>
    <col min="5" max="5" width="4.109375" style="1" bestFit="1" customWidth="1"/>
    <col min="6" max="6" width="6" style="1" bestFit="1" customWidth="1"/>
    <col min="7" max="7" width="4.6640625" style="1" bestFit="1" customWidth="1"/>
    <col min="8" max="8" width="4.33203125" style="1" bestFit="1" customWidth="1"/>
    <col min="9" max="9" width="7" style="1" customWidth="1"/>
    <col min="10" max="10" width="15.109375" style="1" customWidth="1"/>
    <col min="11" max="11" width="19.44140625" style="1" customWidth="1"/>
    <col min="12" max="12" width="14.88671875" style="1" customWidth="1"/>
    <col min="13" max="14" width="12.109375" style="1" customWidth="1"/>
    <col min="15" max="15" width="17.33203125" style="1" customWidth="1"/>
    <col min="16" max="16" width="10.6640625" style="1" customWidth="1"/>
    <col min="17" max="18" width="16.44140625" style="1" customWidth="1"/>
    <col min="19" max="19" width="33" style="1" bestFit="1" customWidth="1"/>
    <col min="20" max="20" width="4.109375" style="1" customWidth="1"/>
    <col min="21" max="21" width="3.44140625" style="1" customWidth="1"/>
    <col min="22" max="26" width="0" style="1" hidden="1" customWidth="1"/>
    <col min="27" max="16384" width="9.109375" style="1" hidden="1"/>
  </cols>
  <sheetData>
    <row r="1" spans="2:20" ht="13.8" thickBot="1" x14ac:dyDescent="0.3"/>
    <row r="2" spans="2:20" ht="15" customHeight="1" x14ac:dyDescent="0.25">
      <c r="B2" s="17"/>
      <c r="C2" s="144" t="s">
        <v>24</v>
      </c>
      <c r="D2" s="145"/>
      <c r="E2" s="145"/>
      <c r="F2" s="145"/>
      <c r="G2" s="145"/>
      <c r="H2" s="145"/>
      <c r="I2" s="145"/>
      <c r="J2" s="145"/>
      <c r="K2" s="145"/>
      <c r="L2" s="145"/>
      <c r="M2" s="145"/>
      <c r="N2" s="145"/>
      <c r="O2" s="145"/>
      <c r="P2" s="145"/>
      <c r="Q2" s="145"/>
      <c r="R2" s="145"/>
      <c r="S2" s="145"/>
      <c r="T2" s="146"/>
    </row>
    <row r="3" spans="2:20" ht="13.8" thickBot="1" x14ac:dyDescent="0.3">
      <c r="B3" s="18"/>
      <c r="C3" s="147"/>
      <c r="D3" s="148"/>
      <c r="E3" s="148"/>
      <c r="F3" s="148"/>
      <c r="G3" s="148"/>
      <c r="H3" s="148"/>
      <c r="I3" s="148"/>
      <c r="J3" s="148"/>
      <c r="K3" s="148"/>
      <c r="L3" s="148"/>
      <c r="M3" s="148"/>
      <c r="N3" s="148"/>
      <c r="O3" s="148"/>
      <c r="P3" s="148"/>
      <c r="Q3" s="148"/>
      <c r="R3" s="148"/>
      <c r="S3" s="148"/>
      <c r="T3" s="149"/>
    </row>
    <row r="4" spans="2:20" ht="15" customHeight="1" x14ac:dyDescent="0.25">
      <c r="B4" s="18"/>
      <c r="C4" s="150" t="s">
        <v>0</v>
      </c>
      <c r="D4" s="151"/>
      <c r="E4" s="151"/>
      <c r="F4" s="151"/>
      <c r="G4" s="151"/>
      <c r="H4" s="151"/>
      <c r="I4" s="151"/>
      <c r="J4" s="151"/>
      <c r="K4" s="151"/>
      <c r="L4" s="151"/>
      <c r="M4" s="151"/>
      <c r="N4" s="151"/>
      <c r="O4" s="151"/>
      <c r="P4" s="151"/>
      <c r="Q4" s="151"/>
      <c r="R4" s="151"/>
      <c r="S4" s="151"/>
      <c r="T4" s="152"/>
    </row>
    <row r="5" spans="2:20" ht="13.8" thickBot="1" x14ac:dyDescent="0.3">
      <c r="B5" s="18"/>
      <c r="C5" s="153"/>
      <c r="D5" s="154"/>
      <c r="E5" s="154"/>
      <c r="F5" s="154"/>
      <c r="G5" s="154"/>
      <c r="H5" s="154"/>
      <c r="I5" s="154"/>
      <c r="J5" s="154"/>
      <c r="K5" s="154"/>
      <c r="L5" s="154"/>
      <c r="M5" s="154"/>
      <c r="N5" s="154"/>
      <c r="O5" s="154"/>
      <c r="P5" s="154"/>
      <c r="Q5" s="154"/>
      <c r="R5" s="154"/>
      <c r="S5" s="154"/>
      <c r="T5" s="155"/>
    </row>
    <row r="6" spans="2:20" ht="12.75" customHeight="1" thickBot="1" x14ac:dyDescent="0.3">
      <c r="B6" s="156" t="s">
        <v>22</v>
      </c>
      <c r="C6" s="157"/>
      <c r="D6" s="43"/>
      <c r="E6" s="157" t="s">
        <v>39</v>
      </c>
      <c r="F6" s="157"/>
      <c r="G6" s="157"/>
      <c r="H6" s="157"/>
      <c r="I6" s="157"/>
      <c r="J6" s="157"/>
      <c r="K6" s="157"/>
      <c r="L6" s="157"/>
      <c r="M6" s="157"/>
      <c r="N6" s="157"/>
      <c r="O6" s="157"/>
      <c r="P6" s="158" t="s">
        <v>23</v>
      </c>
      <c r="Q6" s="158"/>
      <c r="R6" s="158"/>
      <c r="S6" s="158"/>
      <c r="T6" s="159"/>
    </row>
    <row r="7" spans="2:20" ht="8.1" customHeight="1" thickBot="1" x14ac:dyDescent="0.3">
      <c r="B7" s="3"/>
      <c r="C7" s="5"/>
      <c r="D7" s="5"/>
      <c r="E7" s="4"/>
      <c r="F7" s="4"/>
      <c r="G7" s="4"/>
      <c r="H7" s="4"/>
      <c r="I7" s="4"/>
      <c r="J7" s="4"/>
      <c r="K7" s="4"/>
      <c r="L7" s="4"/>
      <c r="M7" s="4"/>
      <c r="N7" s="4"/>
      <c r="O7" s="4"/>
      <c r="P7" s="4"/>
      <c r="Q7" s="4"/>
      <c r="R7" s="4"/>
      <c r="S7" s="4"/>
      <c r="T7" s="6"/>
    </row>
    <row r="8" spans="2:20" ht="14.4" thickBot="1" x14ac:dyDescent="0.3">
      <c r="B8" s="19"/>
      <c r="C8" s="20"/>
      <c r="D8" s="20"/>
      <c r="E8" s="20"/>
      <c r="F8" s="20"/>
      <c r="G8" s="20"/>
      <c r="H8" s="20"/>
      <c r="I8" s="20"/>
      <c r="J8" s="20"/>
      <c r="K8" s="20"/>
      <c r="L8" s="20"/>
      <c r="M8" s="20"/>
      <c r="N8" s="20"/>
      <c r="O8" s="20"/>
      <c r="P8" s="20"/>
      <c r="Q8" s="20"/>
      <c r="R8" s="20"/>
      <c r="S8" s="20"/>
      <c r="T8" s="21"/>
    </row>
    <row r="9" spans="2:20" ht="15" thickBot="1" x14ac:dyDescent="0.35">
      <c r="B9" s="3"/>
      <c r="C9" s="7"/>
      <c r="D9" s="7"/>
      <c r="E9" s="4"/>
      <c r="F9" s="4"/>
      <c r="G9" s="4"/>
      <c r="H9" s="4"/>
      <c r="I9" s="4"/>
      <c r="J9" s="4"/>
      <c r="K9" s="4"/>
      <c r="L9" s="4"/>
      <c r="M9" s="4"/>
      <c r="N9" s="4"/>
      <c r="O9" s="142" t="s">
        <v>1</v>
      </c>
      <c r="P9" s="143"/>
      <c r="Q9" s="22"/>
      <c r="R9" s="22"/>
      <c r="S9" s="23">
        <v>44196</v>
      </c>
      <c r="T9" s="6"/>
    </row>
    <row r="10" spans="2:20" ht="81" customHeight="1" thickBot="1" x14ac:dyDescent="0.3">
      <c r="B10" s="3"/>
      <c r="C10" s="42" t="s">
        <v>55</v>
      </c>
      <c r="D10" s="52" t="s">
        <v>63</v>
      </c>
      <c r="E10" s="136" t="s">
        <v>2</v>
      </c>
      <c r="F10" s="137"/>
      <c r="G10" s="137"/>
      <c r="H10" s="137"/>
      <c r="I10" s="137"/>
      <c r="J10" s="138" t="s">
        <v>3</v>
      </c>
      <c r="K10" s="140" t="s">
        <v>4</v>
      </c>
      <c r="L10" s="140" t="s">
        <v>5</v>
      </c>
      <c r="M10" s="134" t="s">
        <v>6</v>
      </c>
      <c r="N10" s="134" t="s">
        <v>42</v>
      </c>
      <c r="O10" s="134" t="s">
        <v>27</v>
      </c>
      <c r="P10" s="134" t="s">
        <v>7</v>
      </c>
      <c r="Q10" s="134" t="s">
        <v>41</v>
      </c>
      <c r="R10" s="134" t="s">
        <v>50</v>
      </c>
      <c r="S10" s="134" t="s">
        <v>8</v>
      </c>
      <c r="T10" s="6"/>
    </row>
    <row r="11" spans="2:20" ht="21" thickBot="1" x14ac:dyDescent="0.3">
      <c r="B11" s="3"/>
      <c r="C11" s="46" t="s">
        <v>64</v>
      </c>
      <c r="D11" s="46" t="s">
        <v>64</v>
      </c>
      <c r="E11" s="47" t="s">
        <v>56</v>
      </c>
      <c r="F11" s="56" t="s">
        <v>57</v>
      </c>
      <c r="G11" s="48" t="s">
        <v>51</v>
      </c>
      <c r="H11" s="49" t="s">
        <v>58</v>
      </c>
      <c r="I11" s="24" t="s">
        <v>10</v>
      </c>
      <c r="J11" s="139"/>
      <c r="K11" s="141"/>
      <c r="L11" s="141"/>
      <c r="M11" s="135"/>
      <c r="N11" s="135"/>
      <c r="O11" s="135"/>
      <c r="P11" s="135"/>
      <c r="Q11" s="135"/>
      <c r="R11" s="135"/>
      <c r="S11" s="135"/>
      <c r="T11" s="6"/>
    </row>
    <row r="12" spans="2:20" ht="14.4" x14ac:dyDescent="0.25">
      <c r="B12" s="69">
        <v>1</v>
      </c>
      <c r="C12" s="44" t="str">
        <f>+'[1]Plan de mejoramiento'!$C$4</f>
        <v>Ineficiencia en la ejecución</v>
      </c>
      <c r="D12" s="53" t="str">
        <f>+'[1]Plan de mejoramiento'!$B$4</f>
        <v>Contratacion Administrativa Ejecucion</v>
      </c>
      <c r="E12" s="50"/>
      <c r="F12" s="57"/>
      <c r="G12" s="58"/>
      <c r="H12" s="58">
        <v>1</v>
      </c>
      <c r="I12" s="8">
        <f>SUM(E12:H12)</f>
        <v>1</v>
      </c>
      <c r="J12" s="8" t="str">
        <f>+[2]Base!$R$5</f>
        <v>Tolerable</v>
      </c>
      <c r="K12" s="15" t="s">
        <v>34</v>
      </c>
      <c r="L12" s="15" t="s">
        <v>11</v>
      </c>
      <c r="M12" s="70">
        <v>43850</v>
      </c>
      <c r="N12" s="45">
        <f>+$S$9-M12</f>
        <v>346</v>
      </c>
      <c r="O12" s="15" t="s">
        <v>25</v>
      </c>
      <c r="P12" s="15" t="str">
        <f>(VLOOKUP((CONCATENATE($J12,$O12)),Hoja1!$D$3:$E$12,2,0))</f>
        <v>4 años</v>
      </c>
      <c r="Q12" s="15">
        <f>+IF(P12="1 año",360,+IF(P12="2 años",(360*2),+IF(P12="3 años",(360*3),+IF(P12="4 años",(360*4),""))))</f>
        <v>1440</v>
      </c>
      <c r="R12" s="15" t="str">
        <f>+IF(N12&gt;Q12,"Incluir","No Incluir")</f>
        <v>No Incluir</v>
      </c>
      <c r="S12" s="16" t="str">
        <f>+IF(K12="Si","Incluir en plan anual de auditoría",+IF($J12="Extremo","Incluir en plan anual de auditoría",+IF(L12="Si","Incluir en plan anual de auditoría",+IF(R12="Incluir","Incluir en plan anual de auditoría",+IF(R12="No Incluir","Incluir en auditoría posterior","Incluir en auditoría posterior")))))</f>
        <v>Incluir en plan anual de auditoría</v>
      </c>
      <c r="T12" s="6"/>
    </row>
    <row r="13" spans="2:20" ht="14.4" x14ac:dyDescent="0.25">
      <c r="B13" s="69">
        <v>2</v>
      </c>
      <c r="C13" s="44" t="str">
        <f>+'[1]Plan de mejoramiento'!$C$5</f>
        <v>Incumplimiento Contractual</v>
      </c>
      <c r="D13" s="44" t="str">
        <f>+'[1]Plan de mejoramiento'!$B$5</f>
        <v>Contratacion Administrativa Ejecucion</v>
      </c>
      <c r="E13" s="51"/>
      <c r="F13" s="57"/>
      <c r="G13" s="59">
        <v>1</v>
      </c>
      <c r="H13" s="59"/>
      <c r="I13" s="8">
        <f>SUM(E13:H13)</f>
        <v>1</v>
      </c>
      <c r="J13" s="8" t="str">
        <f>+[2]Base!$R$5</f>
        <v>Tolerable</v>
      </c>
      <c r="K13" s="15" t="s">
        <v>34</v>
      </c>
      <c r="L13" s="15" t="s">
        <v>11</v>
      </c>
      <c r="M13" s="70">
        <v>43850</v>
      </c>
      <c r="N13" s="45">
        <f>+$S$9-M13</f>
        <v>346</v>
      </c>
      <c r="O13" s="15" t="s">
        <v>25</v>
      </c>
      <c r="P13" s="15" t="str">
        <f>(VLOOKUP((CONCATENATE($J13,$O13)),Hoja1!$D$3:$E$12,2,0))</f>
        <v>4 años</v>
      </c>
      <c r="Q13" s="15">
        <f t="shared" ref="Q13:Q18" si="0">+IF(P13="1 año",360,+IF(P13="2 años",(360*2),+IF(P13="3 años",(360*3),+IF(P13="4 años",(360*4),""))))</f>
        <v>1440</v>
      </c>
      <c r="R13" s="15" t="str">
        <f t="shared" ref="R13:R16" si="1">+IF(N13&gt;Q13,"Incluir","No Incluir")</f>
        <v>No Incluir</v>
      </c>
      <c r="S13" s="16" t="str">
        <f>+IF(K13="Si","Incluir en plan anual de auditoría",+IF($J13="Extremo","Incluir en plan anual de auditoría",+IF(L13="Si","Incluir en plan anual de auditoría",+IF(R13="Incluir","Incluir en plan anual de auditoría",+IF(R13="No Incluir","Incluir en auditoría posterior","Incluir en auditoría posterior")))))</f>
        <v>Incluir en plan anual de auditoría</v>
      </c>
      <c r="T13" s="6"/>
    </row>
    <row r="14" spans="2:20" ht="28.2" customHeight="1" x14ac:dyDescent="0.25">
      <c r="B14" s="69">
        <v>3</v>
      </c>
      <c r="C14" s="44" t="str">
        <f>+'[1]Plan de mejoramiento'!$C$6</f>
        <v>Retardo en la ejecución</v>
      </c>
      <c r="D14" s="44" t="str">
        <f>+'[1]Plan de mejoramiento'!$B$6</f>
        <v>Contratacion Administrativa Precontractual</v>
      </c>
      <c r="E14" s="51"/>
      <c r="F14" s="57"/>
      <c r="G14" s="59">
        <v>1</v>
      </c>
      <c r="H14" s="59"/>
      <c r="I14" s="8">
        <f>SUM(E14:H14)</f>
        <v>1</v>
      </c>
      <c r="J14" s="8" t="str">
        <f>+[2]Base!$R$5</f>
        <v>Tolerable</v>
      </c>
      <c r="K14" s="15" t="s">
        <v>34</v>
      </c>
      <c r="L14" s="15" t="s">
        <v>11</v>
      </c>
      <c r="M14" s="70">
        <v>43850</v>
      </c>
      <c r="N14" s="45">
        <f>+$S$9-M14</f>
        <v>346</v>
      </c>
      <c r="O14" s="15" t="s">
        <v>25</v>
      </c>
      <c r="P14" s="15" t="str">
        <f>(VLOOKUP((CONCATENATE($J14,$O14)),Hoja1!$D$3:$E$12,2,0))</f>
        <v>4 años</v>
      </c>
      <c r="Q14" s="15">
        <f t="shared" si="0"/>
        <v>1440</v>
      </c>
      <c r="R14" s="15" t="str">
        <f t="shared" si="1"/>
        <v>No Incluir</v>
      </c>
      <c r="S14" s="16" t="str">
        <f>+IF(K14="Si","Incluir en plan anual de auditoría",+IF($J14="Extremo","Incluir en plan anual de auditoría",+IF(L14="Si","Incluir en plan anual de auditoría",+IF(R14="Incluir","Incluir en plan anual de auditoría",+IF(R14="No Incluir","Incluir en auditoría posterior","Incluir en auditoría posterior")))))</f>
        <v>Incluir en plan anual de auditoría</v>
      </c>
      <c r="T14" s="6"/>
    </row>
    <row r="15" spans="2:20" ht="28.8" x14ac:dyDescent="0.25">
      <c r="B15" s="69">
        <v>4</v>
      </c>
      <c r="C15" s="44" t="str">
        <f>+'[1]Plan de mejoramiento'!$C$7</f>
        <v>Seguimiento equivocado a la ejecución del contrato</v>
      </c>
      <c r="D15" s="44" t="str">
        <f>+'[1]Plan de mejoramiento'!$B$7</f>
        <v>Contratacion Administrativa Precontractual</v>
      </c>
      <c r="E15" s="51"/>
      <c r="F15" s="59"/>
      <c r="G15" s="59">
        <v>1</v>
      </c>
      <c r="H15" s="59"/>
      <c r="I15" s="8">
        <f>SUM(E15:H15)</f>
        <v>1</v>
      </c>
      <c r="J15" s="8" t="str">
        <f>+[2]Base!$R$4</f>
        <v>Moderado</v>
      </c>
      <c r="K15" s="15" t="s">
        <v>34</v>
      </c>
      <c r="L15" s="15" t="s">
        <v>34</v>
      </c>
      <c r="M15" s="70">
        <v>43850</v>
      </c>
      <c r="N15" s="45">
        <f>+$S$9-M15</f>
        <v>346</v>
      </c>
      <c r="O15" s="15" t="s">
        <v>26</v>
      </c>
      <c r="P15" s="15" t="str">
        <f>(VLOOKUP((CONCATENATE($J15,$O15)),Hoja1!$D$3:$E$12,2,0))</f>
        <v>2 años</v>
      </c>
      <c r="Q15" s="15">
        <f t="shared" si="0"/>
        <v>720</v>
      </c>
      <c r="R15" s="15" t="str">
        <f t="shared" si="1"/>
        <v>No Incluir</v>
      </c>
      <c r="S15" s="16" t="str">
        <f>+IF(K15="Si","Incluir en plan anual de auditoría",+IF($J15="Extremo","Incluir en plan anual de auditoría",+IF(L15="Si","Incluir en plan anual de auditoría",+IF(R15="Incluir","Incluir en plan anual de auditoría",+IF(R15="No Incluir","Incluir en auditoría posterior","Incluir en auditoría posterior")))))</f>
        <v>Incluir en plan anual de auditoría</v>
      </c>
      <c r="T15" s="6"/>
    </row>
    <row r="16" spans="2:20" ht="14.4" x14ac:dyDescent="0.25">
      <c r="B16" s="69">
        <v>5</v>
      </c>
      <c r="C16" s="44" t="str">
        <f>+'[1]Plan de mejoramiento'!$C$8</f>
        <v>desfase en la ejecucion presupuestal del contrato</v>
      </c>
      <c r="D16" s="44" t="str">
        <f>+'[1]Plan de mejoramiento'!$B$8</f>
        <v>Presupuestal</v>
      </c>
      <c r="E16" s="51"/>
      <c r="F16" s="59">
        <v>1</v>
      </c>
      <c r="G16" s="59"/>
      <c r="H16" s="59"/>
      <c r="I16" s="8">
        <f>SUM(E16:H16)</f>
        <v>1</v>
      </c>
      <c r="J16" s="8" t="str">
        <f>+[2]Base!$R$4</f>
        <v>Moderado</v>
      </c>
      <c r="K16" s="15" t="s">
        <v>34</v>
      </c>
      <c r="L16" s="15" t="s">
        <v>11</v>
      </c>
      <c r="M16" s="70">
        <v>43850</v>
      </c>
      <c r="N16" s="45">
        <f>+$S$9-M16</f>
        <v>346</v>
      </c>
      <c r="O16" s="15" t="s">
        <v>25</v>
      </c>
      <c r="P16" s="15" t="str">
        <f>(VLOOKUP((CONCATENATE($J16,$O16)),Hoja1!$D$3:$E$12,2,0))</f>
        <v>3 años</v>
      </c>
      <c r="Q16" s="15">
        <f t="shared" si="0"/>
        <v>1080</v>
      </c>
      <c r="R16" s="15" t="str">
        <f t="shared" si="1"/>
        <v>No Incluir</v>
      </c>
      <c r="S16" s="16" t="str">
        <f>+IF(K16="Si","Incluir en plan anual de auditoría",+IF($J16="Extremo","Incluir en plan anual de auditoría",+IF(L16="Si","Incluir en plan anual de auditoría",+IF(R16="Incluir","Incluir en plan anual de auditoría",+IF(R16="No Incluir","Incluir en auditoría posterior","Incluir en auditoría posterior")))))</f>
        <v>Incluir en plan anual de auditoría</v>
      </c>
      <c r="T16" s="6"/>
    </row>
    <row r="17" spans="2:20" ht="14.4" x14ac:dyDescent="0.25">
      <c r="B17" s="69">
        <v>6</v>
      </c>
      <c r="C17" s="44" t="str">
        <f>+'[1]Plan de mejoramiento'!$C$9</f>
        <v>Incumplimiento de las obligaciones pactadas</v>
      </c>
      <c r="D17" s="44" t="str">
        <f>+'[1]Plan de mejoramiento'!$B$9</f>
        <v>Contratacion Administrativa Ejecucion</v>
      </c>
      <c r="E17" s="51"/>
      <c r="F17" s="59">
        <v>1</v>
      </c>
      <c r="G17" s="59"/>
      <c r="H17" s="59"/>
      <c r="I17" s="8">
        <f t="shared" ref="I17:I28" si="2">SUM(E17:H17)</f>
        <v>1</v>
      </c>
      <c r="J17" s="8" t="str">
        <f>+[2]Base!$R$4</f>
        <v>Moderado</v>
      </c>
      <c r="K17" s="15" t="s">
        <v>34</v>
      </c>
      <c r="L17" s="15" t="s">
        <v>11</v>
      </c>
      <c r="M17" s="70">
        <v>43850</v>
      </c>
      <c r="N17" s="45">
        <f t="shared" ref="N17:N28" si="3">+$S$9-M17</f>
        <v>346</v>
      </c>
      <c r="O17" s="15" t="s">
        <v>25</v>
      </c>
      <c r="P17" s="15" t="str">
        <f>(VLOOKUP((CONCATENATE($J17,$O17)),Hoja1!$D$3:$E$12,2,0))</f>
        <v>3 años</v>
      </c>
      <c r="Q17" s="15">
        <f t="shared" si="0"/>
        <v>1080</v>
      </c>
      <c r="R17" s="15" t="str">
        <f t="shared" ref="R17:R18" si="4">+IF(N17&gt;Q17,"Incluir","No Incluir")</f>
        <v>No Incluir</v>
      </c>
      <c r="S17" s="16" t="str">
        <f t="shared" ref="S17:S18" si="5">+IF(K17="Si","Incluir en plan anual de auditoría",+IF($J17="Extremo","Incluir en plan anual de auditoría",+IF(L17="Si","Incluir en plan anual de auditoría",+IF(R17="Incluir","Incluir en plan anual de auditoría",+IF(R17="No Incluir","Incluir en auditoría posterior","Incluir en auditoría posterior")))))</f>
        <v>Incluir en plan anual de auditoría</v>
      </c>
      <c r="T17" s="6"/>
    </row>
    <row r="18" spans="2:20" ht="14.4" x14ac:dyDescent="0.25">
      <c r="B18" s="69">
        <v>7</v>
      </c>
      <c r="C18" s="44" t="str">
        <f>+'[1]Plan de mejoramiento'!$C$10</f>
        <v>Incumplimiento en la Presentación de Informes</v>
      </c>
      <c r="D18" s="44" t="str">
        <f>+'[1]Plan de mejoramiento'!$B$10</f>
        <v>Contratacion Administrativa Ejecucion</v>
      </c>
      <c r="E18" s="51"/>
      <c r="F18" s="59">
        <v>1</v>
      </c>
      <c r="G18" s="59"/>
      <c r="H18" s="59"/>
      <c r="I18" s="8">
        <f t="shared" si="2"/>
        <v>1</v>
      </c>
      <c r="J18" s="8" t="str">
        <f>+[2]Base!$R$4</f>
        <v>Moderado</v>
      </c>
      <c r="K18" s="15" t="s">
        <v>34</v>
      </c>
      <c r="L18" s="15" t="s">
        <v>11</v>
      </c>
      <c r="M18" s="70">
        <v>43850</v>
      </c>
      <c r="N18" s="45">
        <f t="shared" si="3"/>
        <v>346</v>
      </c>
      <c r="O18" s="15" t="s">
        <v>26</v>
      </c>
      <c r="P18" s="15" t="str">
        <f>(VLOOKUP((CONCATENATE($J18,$O18)),Hoja1!$D$3:$E$12,2,0))</f>
        <v>2 años</v>
      </c>
      <c r="Q18" s="15">
        <f t="shared" si="0"/>
        <v>720</v>
      </c>
      <c r="R18" s="15" t="str">
        <f t="shared" si="4"/>
        <v>No Incluir</v>
      </c>
      <c r="S18" s="16" t="str">
        <f t="shared" si="5"/>
        <v>Incluir en plan anual de auditoría</v>
      </c>
      <c r="T18" s="6"/>
    </row>
    <row r="19" spans="2:20" ht="72" x14ac:dyDescent="0.25">
      <c r="B19" s="69">
        <v>8</v>
      </c>
      <c r="C19" s="44" t="s">
        <v>168</v>
      </c>
      <c r="D19" s="66" t="s">
        <v>65</v>
      </c>
      <c r="E19" s="51"/>
      <c r="F19" s="51">
        <v>1</v>
      </c>
      <c r="G19" s="51"/>
      <c r="H19" s="51"/>
      <c r="I19" s="8">
        <f t="shared" si="2"/>
        <v>1</v>
      </c>
      <c r="J19" s="8" t="str">
        <f>+[2]Base!$R$4</f>
        <v>Moderado</v>
      </c>
      <c r="K19" s="15" t="s">
        <v>34</v>
      </c>
      <c r="L19" s="15" t="s">
        <v>34</v>
      </c>
      <c r="M19" s="70">
        <v>43616</v>
      </c>
      <c r="N19" s="45">
        <f t="shared" si="3"/>
        <v>580</v>
      </c>
      <c r="O19" s="15" t="s">
        <v>25</v>
      </c>
      <c r="P19" s="15" t="str">
        <f>(VLOOKUP((CONCATENATE($J19,$O19)),Hoja1!$D$3:$E$12,2,0))</f>
        <v>3 años</v>
      </c>
      <c r="Q19" s="15">
        <f t="shared" ref="Q19:Q28" si="6">+IF(P19="1 año",360,+IF(P19="2 años",(360*2),+IF(P19="3 años",(360*3),+IF(P19="4 años",(360*4),""))))</f>
        <v>1080</v>
      </c>
      <c r="R19" s="15" t="str">
        <f t="shared" ref="R19:R28" si="7">+IF(N19&gt;Q19,"Incluir","No Incluir")</f>
        <v>No Incluir</v>
      </c>
      <c r="S19" s="16" t="str">
        <f t="shared" ref="S19:S28" si="8">+IF(K19="Si","Incluir en plan anual de auditoría",+IF($J19="Extremo","Incluir en plan anual de auditoría",+IF(L19="Si","Incluir en plan anual de auditoría",+IF(R19="Incluir","Incluir en plan anual de auditoría",+IF(R19="No Incluir","Incluir en auditoría posterior","Incluir en auditoría posterior")))))</f>
        <v>Incluir en plan anual de auditoría</v>
      </c>
      <c r="T19" s="6"/>
    </row>
    <row r="20" spans="2:20" ht="39.6" x14ac:dyDescent="0.25">
      <c r="B20" s="69">
        <v>9</v>
      </c>
      <c r="C20" s="64" t="s">
        <v>169</v>
      </c>
      <c r="D20" s="63" t="s">
        <v>66</v>
      </c>
      <c r="E20" s="51"/>
      <c r="F20" s="51">
        <v>1</v>
      </c>
      <c r="G20" s="51"/>
      <c r="H20" s="51"/>
      <c r="I20" s="8">
        <f t="shared" si="2"/>
        <v>1</v>
      </c>
      <c r="J20" s="8" t="str">
        <f>+[2]Base!$R$4</f>
        <v>Moderado</v>
      </c>
      <c r="K20" s="15" t="s">
        <v>34</v>
      </c>
      <c r="L20" s="15" t="s">
        <v>11</v>
      </c>
      <c r="M20" s="70">
        <v>43799</v>
      </c>
      <c r="N20" s="45">
        <f t="shared" si="3"/>
        <v>397</v>
      </c>
      <c r="O20" s="15" t="s">
        <v>25</v>
      </c>
      <c r="P20" s="15" t="str">
        <f>(VLOOKUP((CONCATENATE($J20,$O20)),Hoja1!$D$3:$E$12,2,0))</f>
        <v>3 años</v>
      </c>
      <c r="Q20" s="15">
        <f t="shared" si="6"/>
        <v>1080</v>
      </c>
      <c r="R20" s="15" t="str">
        <f t="shared" si="7"/>
        <v>No Incluir</v>
      </c>
      <c r="S20" s="16" t="str">
        <f t="shared" si="8"/>
        <v>Incluir en plan anual de auditoría</v>
      </c>
      <c r="T20" s="6"/>
    </row>
    <row r="21" spans="2:20" ht="26.4" x14ac:dyDescent="0.25">
      <c r="B21" s="69">
        <v>10</v>
      </c>
      <c r="C21" s="65" t="s">
        <v>170</v>
      </c>
      <c r="D21" s="67" t="s">
        <v>66</v>
      </c>
      <c r="E21" s="51"/>
      <c r="F21" s="51"/>
      <c r="G21" s="51"/>
      <c r="H21" s="51">
        <v>1</v>
      </c>
      <c r="I21" s="8">
        <f t="shared" si="2"/>
        <v>1</v>
      </c>
      <c r="J21" s="8" t="str">
        <f>+[2]Base!$R$4</f>
        <v>Moderado</v>
      </c>
      <c r="K21" s="15" t="s">
        <v>34</v>
      </c>
      <c r="L21" s="15" t="s">
        <v>11</v>
      </c>
      <c r="M21" s="70">
        <v>43524</v>
      </c>
      <c r="N21" s="45">
        <f t="shared" si="3"/>
        <v>672</v>
      </c>
      <c r="O21" s="15" t="s">
        <v>25</v>
      </c>
      <c r="P21" s="15" t="str">
        <f>(VLOOKUP((CONCATENATE($J21,$O21)),Hoja1!$D$3:$E$12,2,0))</f>
        <v>3 años</v>
      </c>
      <c r="Q21" s="15">
        <f t="shared" si="6"/>
        <v>1080</v>
      </c>
      <c r="R21" s="15" t="str">
        <f t="shared" si="7"/>
        <v>No Incluir</v>
      </c>
      <c r="S21" s="16" t="str">
        <f t="shared" si="8"/>
        <v>Incluir en plan anual de auditoría</v>
      </c>
      <c r="T21" s="6"/>
    </row>
    <row r="22" spans="2:20" ht="66" x14ac:dyDescent="0.25">
      <c r="B22" s="69">
        <v>11</v>
      </c>
      <c r="C22" s="65" t="s">
        <v>171</v>
      </c>
      <c r="D22" s="66" t="s">
        <v>67</v>
      </c>
      <c r="E22" s="51"/>
      <c r="F22" s="51">
        <v>1</v>
      </c>
      <c r="G22" s="51"/>
      <c r="H22" s="51"/>
      <c r="I22" s="8">
        <f t="shared" si="2"/>
        <v>1</v>
      </c>
      <c r="J22" s="8" t="str">
        <f>+[2]Base!$R$4</f>
        <v>Moderado</v>
      </c>
      <c r="K22" s="15" t="s">
        <v>34</v>
      </c>
      <c r="L22" s="15" t="s">
        <v>11</v>
      </c>
      <c r="M22" s="70">
        <v>43555</v>
      </c>
      <c r="N22" s="45">
        <f t="shared" si="3"/>
        <v>641</v>
      </c>
      <c r="O22" s="15" t="s">
        <v>25</v>
      </c>
      <c r="P22" s="15" t="str">
        <f>(VLOOKUP((CONCATENATE($J22,$O22)),Hoja1!$D$3:$E$12,2,0))</f>
        <v>3 años</v>
      </c>
      <c r="Q22" s="15">
        <f t="shared" si="6"/>
        <v>1080</v>
      </c>
      <c r="R22" s="15" t="str">
        <f t="shared" si="7"/>
        <v>No Incluir</v>
      </c>
      <c r="S22" s="16" t="str">
        <f t="shared" si="8"/>
        <v>Incluir en plan anual de auditoría</v>
      </c>
      <c r="T22" s="6"/>
    </row>
    <row r="23" spans="2:20" ht="52.8" x14ac:dyDescent="0.25">
      <c r="B23" s="69">
        <v>12</v>
      </c>
      <c r="C23" s="64" t="s">
        <v>172</v>
      </c>
      <c r="D23" s="68" t="s">
        <v>180</v>
      </c>
      <c r="E23" s="44"/>
      <c r="F23" s="51"/>
      <c r="G23" s="51"/>
      <c r="H23" s="51">
        <v>1</v>
      </c>
      <c r="I23" s="8">
        <f t="shared" si="2"/>
        <v>1</v>
      </c>
      <c r="J23" s="8" t="str">
        <f>+[2]Base!$R$4</f>
        <v>Moderado</v>
      </c>
      <c r="K23" s="15" t="s">
        <v>34</v>
      </c>
      <c r="L23" s="15" t="s">
        <v>34</v>
      </c>
      <c r="M23" s="71">
        <v>43708</v>
      </c>
      <c r="N23" s="45">
        <f t="shared" si="3"/>
        <v>488</v>
      </c>
      <c r="O23" s="15" t="s">
        <v>25</v>
      </c>
      <c r="P23" s="15" t="str">
        <f>(VLOOKUP((CONCATENATE($J23,$O23)),Hoja1!$D$3:$E$12,2,0))</f>
        <v>3 años</v>
      </c>
      <c r="Q23" s="15">
        <f t="shared" si="6"/>
        <v>1080</v>
      </c>
      <c r="R23" s="15" t="str">
        <f t="shared" si="7"/>
        <v>No Incluir</v>
      </c>
      <c r="S23" s="16" t="str">
        <f t="shared" si="8"/>
        <v>Incluir en plan anual de auditoría</v>
      </c>
      <c r="T23" s="6"/>
    </row>
    <row r="24" spans="2:20" ht="26.4" x14ac:dyDescent="0.25">
      <c r="B24" s="69">
        <v>13</v>
      </c>
      <c r="C24" s="63" t="s">
        <v>177</v>
      </c>
      <c r="D24" s="63" t="s">
        <v>66</v>
      </c>
      <c r="E24" s="44"/>
      <c r="F24" s="51">
        <v>1</v>
      </c>
      <c r="G24" s="51"/>
      <c r="H24" s="51"/>
      <c r="I24" s="8">
        <f t="shared" si="2"/>
        <v>1</v>
      </c>
      <c r="J24" s="8" t="str">
        <f>+[2]Base!$R$4</f>
        <v>Moderado</v>
      </c>
      <c r="K24" s="15" t="s">
        <v>34</v>
      </c>
      <c r="L24" s="15" t="s">
        <v>11</v>
      </c>
      <c r="M24" s="71">
        <v>43768</v>
      </c>
      <c r="N24" s="45">
        <f t="shared" si="3"/>
        <v>428</v>
      </c>
      <c r="O24" s="15" t="s">
        <v>25</v>
      </c>
      <c r="P24" s="15" t="str">
        <f>(VLOOKUP((CONCATENATE($J24,$O24)),Hoja1!$D$3:$E$12,2,0))</f>
        <v>3 años</v>
      </c>
      <c r="Q24" s="15">
        <f t="shared" si="6"/>
        <v>1080</v>
      </c>
      <c r="R24" s="15" t="str">
        <f t="shared" si="7"/>
        <v>No Incluir</v>
      </c>
      <c r="S24" s="16" t="str">
        <f t="shared" si="8"/>
        <v>Incluir en plan anual de auditoría</v>
      </c>
      <c r="T24" s="6"/>
    </row>
    <row r="25" spans="2:20" ht="39.6" x14ac:dyDescent="0.25">
      <c r="B25" s="69">
        <v>14</v>
      </c>
      <c r="C25" s="64" t="s">
        <v>173</v>
      </c>
      <c r="D25" s="66" t="s">
        <v>67</v>
      </c>
      <c r="E25" s="44"/>
      <c r="F25" s="51">
        <v>1</v>
      </c>
      <c r="G25" s="51"/>
      <c r="H25" s="51"/>
      <c r="I25" s="8">
        <f t="shared" si="2"/>
        <v>1</v>
      </c>
      <c r="J25" s="8" t="str">
        <f>+[2]Base!$R$4</f>
        <v>Moderado</v>
      </c>
      <c r="K25" s="15" t="s">
        <v>34</v>
      </c>
      <c r="L25" s="15" t="s">
        <v>34</v>
      </c>
      <c r="M25" s="72">
        <v>43585</v>
      </c>
      <c r="N25" s="45">
        <f t="shared" si="3"/>
        <v>611</v>
      </c>
      <c r="O25" s="15" t="s">
        <v>25</v>
      </c>
      <c r="P25" s="15" t="str">
        <f>(VLOOKUP((CONCATENATE($J25,$O25)),Hoja1!$D$3:$E$12,2,0))</f>
        <v>3 años</v>
      </c>
      <c r="Q25" s="15">
        <f t="shared" si="6"/>
        <v>1080</v>
      </c>
      <c r="R25" s="15" t="str">
        <f t="shared" si="7"/>
        <v>No Incluir</v>
      </c>
      <c r="S25" s="16" t="str">
        <f t="shared" si="8"/>
        <v>Incluir en plan anual de auditoría</v>
      </c>
      <c r="T25" s="6"/>
    </row>
    <row r="26" spans="2:20" ht="26.4" x14ac:dyDescent="0.25">
      <c r="B26" s="69">
        <v>15</v>
      </c>
      <c r="C26" s="65" t="s">
        <v>174</v>
      </c>
      <c r="D26" s="66" t="s">
        <v>68</v>
      </c>
      <c r="E26" s="44"/>
      <c r="F26" s="51">
        <v>1</v>
      </c>
      <c r="G26" s="51"/>
      <c r="H26" s="51"/>
      <c r="I26" s="8">
        <f t="shared" si="2"/>
        <v>1</v>
      </c>
      <c r="J26" s="8" t="str">
        <f>+[2]Base!$R$4</f>
        <v>Moderado</v>
      </c>
      <c r="K26" s="15" t="s">
        <v>34</v>
      </c>
      <c r="L26" s="15" t="s">
        <v>34</v>
      </c>
      <c r="M26" s="72">
        <v>43646</v>
      </c>
      <c r="N26" s="45">
        <f t="shared" si="3"/>
        <v>550</v>
      </c>
      <c r="O26" s="15" t="s">
        <v>25</v>
      </c>
      <c r="P26" s="15" t="str">
        <f>(VLOOKUP((CONCATENATE($J26,$O26)),Hoja1!$D$3:$E$12,2,0))</f>
        <v>3 años</v>
      </c>
      <c r="Q26" s="15">
        <f t="shared" si="6"/>
        <v>1080</v>
      </c>
      <c r="R26" s="15" t="str">
        <f t="shared" si="7"/>
        <v>No Incluir</v>
      </c>
      <c r="S26" s="16" t="str">
        <f t="shared" si="8"/>
        <v>Incluir en plan anual de auditoría</v>
      </c>
      <c r="T26" s="6"/>
    </row>
    <row r="27" spans="2:20" ht="52.8" x14ac:dyDescent="0.25">
      <c r="B27" s="69">
        <v>16</v>
      </c>
      <c r="C27" s="65" t="s">
        <v>178</v>
      </c>
      <c r="D27" s="66" t="s">
        <v>69</v>
      </c>
      <c r="E27" s="44"/>
      <c r="F27" s="51">
        <v>1</v>
      </c>
      <c r="G27" s="51"/>
      <c r="H27" s="51"/>
      <c r="I27" s="8">
        <f t="shared" si="2"/>
        <v>1</v>
      </c>
      <c r="J27" s="8" t="str">
        <f>+[2]Base!$R$4</f>
        <v>Moderado</v>
      </c>
      <c r="K27" s="15" t="s">
        <v>34</v>
      </c>
      <c r="L27" s="15" t="s">
        <v>11</v>
      </c>
      <c r="M27" s="72">
        <v>43677</v>
      </c>
      <c r="N27" s="45">
        <f t="shared" si="3"/>
        <v>519</v>
      </c>
      <c r="O27" s="15" t="s">
        <v>25</v>
      </c>
      <c r="P27" s="15" t="str">
        <f>(VLOOKUP((CONCATENATE($J27,$O27)),Hoja1!$D$3:$E$12,2,0))</f>
        <v>3 años</v>
      </c>
      <c r="Q27" s="15">
        <f t="shared" si="6"/>
        <v>1080</v>
      </c>
      <c r="R27" s="15" t="str">
        <f t="shared" si="7"/>
        <v>No Incluir</v>
      </c>
      <c r="S27" s="16" t="str">
        <f t="shared" si="8"/>
        <v>Incluir en plan anual de auditoría</v>
      </c>
      <c r="T27" s="6"/>
    </row>
    <row r="28" spans="2:20" ht="39.6" x14ac:dyDescent="0.25">
      <c r="B28" s="69">
        <v>17</v>
      </c>
      <c r="C28" s="64" t="s">
        <v>175</v>
      </c>
      <c r="D28" s="66" t="s">
        <v>70</v>
      </c>
      <c r="E28" s="44"/>
      <c r="F28" s="51">
        <v>1</v>
      </c>
      <c r="G28" s="51"/>
      <c r="H28" s="51"/>
      <c r="I28" s="8">
        <f t="shared" si="2"/>
        <v>1</v>
      </c>
      <c r="J28" s="8" t="str">
        <f>+[2]Base!$R$4</f>
        <v>Moderado</v>
      </c>
      <c r="K28" s="15" t="s">
        <v>34</v>
      </c>
      <c r="L28" s="15" t="s">
        <v>34</v>
      </c>
      <c r="M28" s="72">
        <v>43738</v>
      </c>
      <c r="N28" s="45">
        <f t="shared" si="3"/>
        <v>458</v>
      </c>
      <c r="O28" s="15" t="s">
        <v>25</v>
      </c>
      <c r="P28" s="15" t="str">
        <f>(VLOOKUP((CONCATENATE($J28,$O28)),Hoja1!$D$3:$E$12,2,0))</f>
        <v>3 años</v>
      </c>
      <c r="Q28" s="15">
        <f t="shared" si="6"/>
        <v>1080</v>
      </c>
      <c r="R28" s="15" t="str">
        <f t="shared" si="7"/>
        <v>No Incluir</v>
      </c>
      <c r="S28" s="16" t="str">
        <f t="shared" si="8"/>
        <v>Incluir en plan anual de auditoría</v>
      </c>
      <c r="T28" s="6"/>
    </row>
    <row r="29" spans="2:20" s="11" customFormat="1" ht="13.8" thickBot="1" x14ac:dyDescent="0.3">
      <c r="B29" s="9"/>
      <c r="C29" s="13"/>
      <c r="D29" s="13"/>
      <c r="E29" s="12"/>
      <c r="F29" s="12"/>
      <c r="G29" s="12"/>
      <c r="H29" s="12"/>
      <c r="I29" s="12"/>
      <c r="J29" s="12"/>
      <c r="K29" s="12"/>
      <c r="L29" s="12"/>
      <c r="M29" s="12"/>
      <c r="N29" s="12"/>
      <c r="O29" s="12"/>
      <c r="P29" s="12"/>
      <c r="Q29" s="12"/>
      <c r="R29" s="12"/>
      <c r="S29" s="12"/>
      <c r="T29" s="10"/>
    </row>
    <row r="30" spans="2:20" s="11" customFormat="1" x14ac:dyDescent="0.25">
      <c r="C30" s="14"/>
      <c r="D30" s="14"/>
    </row>
    <row r="31" spans="2:20" s="11" customFormat="1" x14ac:dyDescent="0.25">
      <c r="B31" s="41" t="s">
        <v>47</v>
      </c>
      <c r="C31" s="14"/>
      <c r="D31" s="14"/>
    </row>
    <row r="32" spans="2:20" s="11" customFormat="1" x14ac:dyDescent="0.25">
      <c r="C32" s="14"/>
      <c r="D32" s="14"/>
    </row>
    <row r="33" spans="3:4" s="11" customFormat="1" x14ac:dyDescent="0.25">
      <c r="C33" s="14"/>
      <c r="D33" s="14"/>
    </row>
    <row r="34" spans="3:4" s="11" customFormat="1" x14ac:dyDescent="0.25">
      <c r="C34" s="14"/>
      <c r="D34" s="14"/>
    </row>
    <row r="35" spans="3:4" s="11" customFormat="1" x14ac:dyDescent="0.25">
      <c r="C35" s="14"/>
      <c r="D35" s="14"/>
    </row>
    <row r="36" spans="3:4" s="11" customFormat="1" x14ac:dyDescent="0.25">
      <c r="C36" s="14"/>
      <c r="D36" s="14"/>
    </row>
    <row r="37" spans="3:4" s="11" customFormat="1" x14ac:dyDescent="0.25">
      <c r="C37" s="14"/>
      <c r="D37" s="14"/>
    </row>
    <row r="38" spans="3:4" s="11" customFormat="1" x14ac:dyDescent="0.25">
      <c r="C38" s="14"/>
      <c r="D38" s="14"/>
    </row>
    <row r="39" spans="3:4" s="11" customFormat="1" x14ac:dyDescent="0.25">
      <c r="C39" s="14"/>
      <c r="D39" s="14"/>
    </row>
    <row r="40" spans="3:4" s="11" customFormat="1" x14ac:dyDescent="0.25">
      <c r="C40" s="14"/>
      <c r="D40" s="14"/>
    </row>
    <row r="41" spans="3:4" s="11" customFormat="1" x14ac:dyDescent="0.25">
      <c r="C41" s="14"/>
      <c r="D41" s="14"/>
    </row>
    <row r="42" spans="3:4" s="11" customFormat="1" x14ac:dyDescent="0.25">
      <c r="C42" s="14"/>
      <c r="D42" s="14"/>
    </row>
    <row r="43" spans="3:4" s="11" customFormat="1" x14ac:dyDescent="0.25">
      <c r="C43" s="14"/>
      <c r="D43" s="14"/>
    </row>
    <row r="44" spans="3:4" s="11" customFormat="1" x14ac:dyDescent="0.25">
      <c r="C44" s="14"/>
      <c r="D44" s="14"/>
    </row>
    <row r="45" spans="3:4" s="11" customFormat="1" x14ac:dyDescent="0.25">
      <c r="C45" s="14"/>
      <c r="D45" s="14"/>
    </row>
    <row r="46" spans="3:4" s="11" customFormat="1" x14ac:dyDescent="0.25">
      <c r="C46" s="14"/>
      <c r="D46" s="14"/>
    </row>
    <row r="47" spans="3:4" s="11" customFormat="1" x14ac:dyDescent="0.25">
      <c r="C47" s="14"/>
      <c r="D47" s="14"/>
    </row>
    <row r="48" spans="3:4" s="11" customFormat="1" x14ac:dyDescent="0.25">
      <c r="C48" s="14"/>
      <c r="D48" s="14"/>
    </row>
    <row r="49" spans="3:4" s="11" customFormat="1" x14ac:dyDescent="0.25">
      <c r="C49" s="14"/>
      <c r="D49" s="14"/>
    </row>
    <row r="50" spans="3:4" s="11" customFormat="1" x14ac:dyDescent="0.25">
      <c r="C50" s="14"/>
      <c r="D50" s="14"/>
    </row>
    <row r="51" spans="3:4" s="11" customFormat="1" x14ac:dyDescent="0.25">
      <c r="C51" s="14"/>
      <c r="D51" s="14"/>
    </row>
    <row r="52" spans="3:4" s="11" customFormat="1" x14ac:dyDescent="0.25">
      <c r="C52" s="14"/>
      <c r="D52" s="14"/>
    </row>
    <row r="53" spans="3:4" s="11" customFormat="1" x14ac:dyDescent="0.25">
      <c r="C53" s="14"/>
      <c r="D53" s="14"/>
    </row>
    <row r="54" spans="3:4" s="11" customFormat="1" x14ac:dyDescent="0.25">
      <c r="C54" s="14"/>
      <c r="D54" s="14"/>
    </row>
    <row r="55" spans="3:4" s="11" customFormat="1" x14ac:dyDescent="0.25">
      <c r="C55" s="14"/>
      <c r="D55" s="14"/>
    </row>
    <row r="56" spans="3:4" s="11" customFormat="1" x14ac:dyDescent="0.25">
      <c r="C56" s="14"/>
      <c r="D56" s="14"/>
    </row>
    <row r="57" spans="3:4" s="11" customFormat="1" x14ac:dyDescent="0.25">
      <c r="C57" s="14"/>
      <c r="D57" s="14"/>
    </row>
    <row r="58" spans="3:4" s="11" customFormat="1" x14ac:dyDescent="0.25">
      <c r="C58" s="14"/>
      <c r="D58" s="14"/>
    </row>
    <row r="59" spans="3:4" s="11" customFormat="1" x14ac:dyDescent="0.25">
      <c r="C59" s="14"/>
      <c r="D59" s="14"/>
    </row>
    <row r="60" spans="3:4" s="11" customFormat="1" x14ac:dyDescent="0.25">
      <c r="C60" s="14"/>
      <c r="D60" s="14"/>
    </row>
    <row r="61" spans="3:4" s="11" customFormat="1" x14ac:dyDescent="0.25">
      <c r="C61" s="14"/>
      <c r="D61" s="14"/>
    </row>
    <row r="62" spans="3:4" s="11" customFormat="1" x14ac:dyDescent="0.25">
      <c r="C62" s="14"/>
      <c r="D62" s="14"/>
    </row>
    <row r="63" spans="3:4" s="11" customFormat="1" x14ac:dyDescent="0.25">
      <c r="C63" s="14"/>
      <c r="D63" s="14"/>
    </row>
    <row r="64" spans="3:4" s="11" customFormat="1" x14ac:dyDescent="0.25">
      <c r="C64" s="14"/>
      <c r="D64" s="14"/>
    </row>
    <row r="65" spans="3:4" s="11" customFormat="1" x14ac:dyDescent="0.25">
      <c r="C65" s="14"/>
      <c r="D65" s="14"/>
    </row>
    <row r="66" spans="3:4" s="11" customFormat="1" x14ac:dyDescent="0.25">
      <c r="C66" s="14"/>
      <c r="D66" s="14"/>
    </row>
    <row r="67" spans="3:4" s="11" customFormat="1" x14ac:dyDescent="0.25">
      <c r="C67" s="14"/>
      <c r="D67" s="14"/>
    </row>
    <row r="68" spans="3:4" s="11" customFormat="1" x14ac:dyDescent="0.25">
      <c r="C68" s="14"/>
      <c r="D68" s="14"/>
    </row>
    <row r="69" spans="3:4" s="11" customFormat="1" x14ac:dyDescent="0.25">
      <c r="C69" s="14"/>
      <c r="D69" s="14"/>
    </row>
    <row r="70" spans="3:4" s="11" customFormat="1" x14ac:dyDescent="0.25">
      <c r="C70" s="14"/>
      <c r="D70" s="14"/>
    </row>
    <row r="71" spans="3:4" s="11" customFormat="1" x14ac:dyDescent="0.25">
      <c r="C71" s="14"/>
      <c r="D71" s="14"/>
    </row>
    <row r="72" spans="3:4" s="11" customFormat="1" x14ac:dyDescent="0.25">
      <c r="C72" s="14"/>
      <c r="D72" s="14"/>
    </row>
    <row r="73" spans="3:4" s="11" customFormat="1" x14ac:dyDescent="0.25">
      <c r="C73" s="14"/>
      <c r="D73" s="14"/>
    </row>
    <row r="74" spans="3:4" s="11" customFormat="1" x14ac:dyDescent="0.25">
      <c r="C74" s="14"/>
      <c r="D74" s="14"/>
    </row>
    <row r="75" spans="3:4" s="11" customFormat="1" x14ac:dyDescent="0.25">
      <c r="C75" s="14"/>
      <c r="D75" s="14"/>
    </row>
    <row r="76" spans="3:4" s="11" customFormat="1" x14ac:dyDescent="0.25">
      <c r="C76" s="14"/>
      <c r="D76" s="14"/>
    </row>
    <row r="77" spans="3:4" s="11" customFormat="1" x14ac:dyDescent="0.25">
      <c r="C77" s="14"/>
      <c r="D77" s="14"/>
    </row>
    <row r="78" spans="3:4" s="11" customFormat="1" x14ac:dyDescent="0.25">
      <c r="C78" s="14"/>
      <c r="D78" s="14"/>
    </row>
    <row r="79" spans="3:4" s="11" customFormat="1" x14ac:dyDescent="0.25">
      <c r="C79" s="14"/>
      <c r="D79" s="14"/>
    </row>
    <row r="80" spans="3:4" s="11" customFormat="1" x14ac:dyDescent="0.25">
      <c r="C80" s="14"/>
      <c r="D80" s="14"/>
    </row>
    <row r="81" spans="3:4" s="11" customFormat="1" x14ac:dyDescent="0.25">
      <c r="C81" s="14"/>
      <c r="D81" s="14"/>
    </row>
    <row r="82" spans="3:4" s="11" customFormat="1" x14ac:dyDescent="0.25">
      <c r="C82" s="14"/>
      <c r="D82" s="14"/>
    </row>
    <row r="83" spans="3:4" s="11" customFormat="1" x14ac:dyDescent="0.25">
      <c r="C83" s="14"/>
      <c r="D83" s="14"/>
    </row>
    <row r="84" spans="3:4" s="11" customFormat="1" x14ac:dyDescent="0.25">
      <c r="C84" s="14"/>
      <c r="D84" s="14"/>
    </row>
    <row r="85" spans="3:4" s="11" customFormat="1" x14ac:dyDescent="0.25">
      <c r="C85" s="14"/>
      <c r="D85" s="14"/>
    </row>
    <row r="86" spans="3:4" s="11" customFormat="1" x14ac:dyDescent="0.25">
      <c r="C86" s="14"/>
      <c r="D86" s="14"/>
    </row>
    <row r="87" spans="3:4" s="11" customFormat="1" x14ac:dyDescent="0.25">
      <c r="C87" s="14"/>
      <c r="D87" s="14"/>
    </row>
    <row r="88" spans="3:4" s="11" customFormat="1" x14ac:dyDescent="0.25">
      <c r="C88" s="14"/>
      <c r="D88" s="14"/>
    </row>
    <row r="89" spans="3:4" s="11" customFormat="1" x14ac:dyDescent="0.25">
      <c r="C89" s="14"/>
      <c r="D89" s="14"/>
    </row>
    <row r="90" spans="3:4" s="11" customFormat="1" x14ac:dyDescent="0.25">
      <c r="C90" s="14"/>
      <c r="D90" s="14"/>
    </row>
    <row r="91" spans="3:4" s="11" customFormat="1" x14ac:dyDescent="0.25">
      <c r="C91" s="14"/>
      <c r="D91" s="14"/>
    </row>
    <row r="92" spans="3:4" s="11" customFormat="1" x14ac:dyDescent="0.25">
      <c r="C92" s="14"/>
      <c r="D92" s="14"/>
    </row>
    <row r="93" spans="3:4" s="11" customFormat="1" x14ac:dyDescent="0.25">
      <c r="C93" s="14"/>
      <c r="D93" s="14"/>
    </row>
    <row r="94" spans="3:4" s="11" customFormat="1" x14ac:dyDescent="0.25">
      <c r="C94" s="14"/>
      <c r="D94" s="14"/>
    </row>
    <row r="95" spans="3:4" s="11" customFormat="1" x14ac:dyDescent="0.25">
      <c r="C95" s="14"/>
      <c r="D95" s="14"/>
    </row>
    <row r="96" spans="3:4" s="11" customFormat="1" x14ac:dyDescent="0.25">
      <c r="C96" s="14"/>
      <c r="D96" s="14"/>
    </row>
    <row r="97" spans="3:4" s="11" customFormat="1" x14ac:dyDescent="0.25">
      <c r="C97" s="14"/>
      <c r="D97" s="14"/>
    </row>
    <row r="98" spans="3:4" s="11" customFormat="1" x14ac:dyDescent="0.25">
      <c r="C98" s="14"/>
      <c r="D98" s="14"/>
    </row>
    <row r="99" spans="3:4" s="11" customFormat="1" x14ac:dyDescent="0.25">
      <c r="C99" s="14"/>
      <c r="D99" s="14"/>
    </row>
    <row r="100" spans="3:4" s="11" customFormat="1" x14ac:dyDescent="0.25">
      <c r="C100" s="14"/>
      <c r="D100" s="14"/>
    </row>
    <row r="101" spans="3:4" s="11" customFormat="1" x14ac:dyDescent="0.25">
      <c r="C101" s="14"/>
      <c r="D101" s="14"/>
    </row>
    <row r="102" spans="3:4" s="11" customFormat="1" x14ac:dyDescent="0.25">
      <c r="C102" s="14"/>
      <c r="D102" s="14"/>
    </row>
    <row r="103" spans="3:4" s="11" customFormat="1" x14ac:dyDescent="0.25">
      <c r="C103" s="14"/>
      <c r="D103" s="14"/>
    </row>
    <row r="104" spans="3:4" s="11" customFormat="1" x14ac:dyDescent="0.25">
      <c r="C104" s="14"/>
      <c r="D104" s="14"/>
    </row>
    <row r="105" spans="3:4" s="11" customFormat="1" x14ac:dyDescent="0.25">
      <c r="C105" s="14"/>
      <c r="D105" s="14"/>
    </row>
    <row r="106" spans="3:4" s="11" customFormat="1" x14ac:dyDescent="0.25">
      <c r="C106" s="14"/>
      <c r="D106" s="14"/>
    </row>
    <row r="107" spans="3:4" s="11" customFormat="1" x14ac:dyDescent="0.25">
      <c r="C107" s="14"/>
      <c r="D107" s="14"/>
    </row>
    <row r="108" spans="3:4" s="11" customFormat="1" x14ac:dyDescent="0.25">
      <c r="C108" s="14"/>
      <c r="D108" s="14"/>
    </row>
    <row r="109" spans="3:4" s="11" customFormat="1" x14ac:dyDescent="0.25">
      <c r="C109" s="14"/>
      <c r="D109" s="14"/>
    </row>
    <row r="110" spans="3:4" s="11" customFormat="1" x14ac:dyDescent="0.25">
      <c r="C110" s="14"/>
      <c r="D110" s="14"/>
    </row>
    <row r="111" spans="3:4" s="11" customFormat="1" x14ac:dyDescent="0.25">
      <c r="C111" s="14"/>
      <c r="D111" s="14"/>
    </row>
    <row r="112" spans="3:4" s="11" customFormat="1" x14ac:dyDescent="0.25">
      <c r="C112" s="14"/>
      <c r="D112" s="14"/>
    </row>
    <row r="113" spans="3:4" s="11" customFormat="1" x14ac:dyDescent="0.25">
      <c r="C113" s="14"/>
      <c r="D113" s="14"/>
    </row>
    <row r="114" spans="3:4" s="11" customFormat="1" x14ac:dyDescent="0.25">
      <c r="C114" s="14"/>
      <c r="D114" s="14"/>
    </row>
    <row r="115" spans="3:4" s="11" customFormat="1" x14ac:dyDescent="0.25">
      <c r="C115" s="14"/>
      <c r="D115" s="14"/>
    </row>
    <row r="116" spans="3:4" s="11" customFormat="1" x14ac:dyDescent="0.25">
      <c r="C116" s="14"/>
      <c r="D116" s="14"/>
    </row>
    <row r="117" spans="3:4" s="11" customFormat="1" x14ac:dyDescent="0.25">
      <c r="C117" s="14"/>
      <c r="D117" s="14"/>
    </row>
    <row r="118" spans="3:4" s="11" customFormat="1" x14ac:dyDescent="0.25">
      <c r="C118" s="14"/>
      <c r="D118" s="14"/>
    </row>
    <row r="119" spans="3:4" s="11" customFormat="1" x14ac:dyDescent="0.25">
      <c r="C119" s="14"/>
      <c r="D119" s="14"/>
    </row>
    <row r="120" spans="3:4" s="11" customFormat="1" x14ac:dyDescent="0.25">
      <c r="C120" s="14"/>
      <c r="D120" s="14"/>
    </row>
    <row r="121" spans="3:4" s="11" customFormat="1" x14ac:dyDescent="0.25">
      <c r="C121" s="14"/>
      <c r="D121" s="14"/>
    </row>
    <row r="122" spans="3:4" s="11" customFormat="1" x14ac:dyDescent="0.25">
      <c r="C122" s="14"/>
      <c r="D122" s="14"/>
    </row>
    <row r="123" spans="3:4" s="11" customFormat="1" x14ac:dyDescent="0.25">
      <c r="C123" s="14"/>
      <c r="D123" s="14"/>
    </row>
    <row r="124" spans="3:4" s="11" customFormat="1" x14ac:dyDescent="0.25">
      <c r="C124" s="14"/>
      <c r="D124" s="14"/>
    </row>
    <row r="125" spans="3:4" s="11" customFormat="1" x14ac:dyDescent="0.25">
      <c r="C125" s="14"/>
      <c r="D125" s="14"/>
    </row>
    <row r="126" spans="3:4" s="11" customFormat="1" x14ac:dyDescent="0.25">
      <c r="C126" s="14"/>
      <c r="D126" s="14"/>
    </row>
    <row r="127" spans="3:4" s="11" customFormat="1" x14ac:dyDescent="0.25">
      <c r="C127" s="14"/>
      <c r="D127" s="14"/>
    </row>
    <row r="128" spans="3:4" s="11" customFormat="1" x14ac:dyDescent="0.25">
      <c r="C128" s="14"/>
      <c r="D128" s="14"/>
    </row>
    <row r="129" spans="3:4" s="11" customFormat="1" x14ac:dyDescent="0.25">
      <c r="C129" s="14"/>
      <c r="D129" s="14"/>
    </row>
    <row r="130" spans="3:4" s="11" customFormat="1" x14ac:dyDescent="0.25">
      <c r="C130" s="14"/>
      <c r="D130" s="14"/>
    </row>
    <row r="131" spans="3:4" s="11" customFormat="1" x14ac:dyDescent="0.25">
      <c r="C131" s="14"/>
      <c r="D131" s="14"/>
    </row>
    <row r="132" spans="3:4" s="11" customFormat="1" x14ac:dyDescent="0.25">
      <c r="C132" s="14"/>
      <c r="D132" s="14"/>
    </row>
    <row r="133" spans="3:4" s="11" customFormat="1" x14ac:dyDescent="0.25">
      <c r="C133" s="14"/>
      <c r="D133" s="14"/>
    </row>
    <row r="134" spans="3:4" s="11" customFormat="1" x14ac:dyDescent="0.25">
      <c r="C134" s="14"/>
      <c r="D134" s="14"/>
    </row>
    <row r="135" spans="3:4" s="11" customFormat="1" x14ac:dyDescent="0.25">
      <c r="C135" s="14"/>
      <c r="D135" s="14"/>
    </row>
    <row r="136" spans="3:4" s="11" customFormat="1" x14ac:dyDescent="0.25">
      <c r="C136" s="14"/>
      <c r="D136" s="14"/>
    </row>
    <row r="137" spans="3:4" s="11" customFormat="1" x14ac:dyDescent="0.25">
      <c r="C137" s="14"/>
      <c r="D137" s="14"/>
    </row>
    <row r="138" spans="3:4" s="11" customFormat="1" x14ac:dyDescent="0.25">
      <c r="C138" s="14"/>
      <c r="D138" s="14"/>
    </row>
    <row r="139" spans="3:4" s="11" customFormat="1" x14ac:dyDescent="0.25">
      <c r="C139" s="14"/>
      <c r="D139" s="14"/>
    </row>
    <row r="140" spans="3:4" s="11" customFormat="1" x14ac:dyDescent="0.25">
      <c r="C140" s="14"/>
      <c r="D140" s="14"/>
    </row>
    <row r="141" spans="3:4" s="11" customFormat="1" x14ac:dyDescent="0.25">
      <c r="C141" s="14"/>
      <c r="D141" s="14"/>
    </row>
    <row r="142" spans="3:4" s="11" customFormat="1" x14ac:dyDescent="0.25">
      <c r="C142" s="14"/>
      <c r="D142" s="14"/>
    </row>
    <row r="143" spans="3:4" s="11" customFormat="1" x14ac:dyDescent="0.25">
      <c r="C143" s="14"/>
      <c r="D143" s="14"/>
    </row>
    <row r="144" spans="3:4" s="11" customFormat="1" x14ac:dyDescent="0.25">
      <c r="C144" s="14"/>
      <c r="D144" s="14"/>
    </row>
    <row r="145" spans="3:4" s="11" customFormat="1" x14ac:dyDescent="0.25">
      <c r="C145" s="14"/>
      <c r="D145" s="14"/>
    </row>
    <row r="146" spans="3:4" s="11" customFormat="1" x14ac:dyDescent="0.25">
      <c r="C146" s="14"/>
      <c r="D146" s="14"/>
    </row>
    <row r="147" spans="3:4" s="11" customFormat="1" x14ac:dyDescent="0.25">
      <c r="C147" s="14"/>
      <c r="D147" s="14"/>
    </row>
    <row r="148" spans="3:4" s="11" customFormat="1" x14ac:dyDescent="0.25">
      <c r="C148" s="14"/>
      <c r="D148" s="14"/>
    </row>
    <row r="149" spans="3:4" s="11" customFormat="1" x14ac:dyDescent="0.25">
      <c r="C149" s="14"/>
      <c r="D149" s="14"/>
    </row>
    <row r="150" spans="3:4" s="11" customFormat="1" x14ac:dyDescent="0.25">
      <c r="C150" s="14"/>
      <c r="D150" s="14"/>
    </row>
    <row r="151" spans="3:4" s="11" customFormat="1" x14ac:dyDescent="0.25">
      <c r="C151" s="14"/>
      <c r="D151" s="14"/>
    </row>
    <row r="152" spans="3:4" s="11" customFormat="1" x14ac:dyDescent="0.25">
      <c r="C152" s="14"/>
      <c r="D152" s="14"/>
    </row>
    <row r="153" spans="3:4" s="11" customFormat="1" x14ac:dyDescent="0.25">
      <c r="C153" s="14"/>
      <c r="D153" s="14"/>
    </row>
    <row r="154" spans="3:4" s="11" customFormat="1" x14ac:dyDescent="0.25">
      <c r="C154" s="14"/>
      <c r="D154" s="14"/>
    </row>
    <row r="155" spans="3:4" s="11" customFormat="1" x14ac:dyDescent="0.25">
      <c r="C155" s="14"/>
      <c r="D155" s="14"/>
    </row>
    <row r="156" spans="3:4" s="11" customFormat="1" x14ac:dyDescent="0.25">
      <c r="C156" s="14"/>
      <c r="D156" s="14"/>
    </row>
    <row r="157" spans="3:4" s="11" customFormat="1" x14ac:dyDescent="0.25">
      <c r="C157" s="14"/>
      <c r="D157" s="14"/>
    </row>
    <row r="158" spans="3:4" s="11" customFormat="1" x14ac:dyDescent="0.25">
      <c r="C158" s="14"/>
      <c r="D158" s="14"/>
    </row>
    <row r="159" spans="3:4" s="11" customFormat="1" x14ac:dyDescent="0.25">
      <c r="C159" s="14"/>
      <c r="D159" s="14"/>
    </row>
    <row r="160" spans="3:4" s="11" customFormat="1" x14ac:dyDescent="0.25">
      <c r="C160" s="14"/>
      <c r="D160" s="14"/>
    </row>
    <row r="161" spans="3:4" s="11" customFormat="1" x14ac:dyDescent="0.25">
      <c r="C161" s="14"/>
      <c r="D161" s="14"/>
    </row>
    <row r="162" spans="3:4" s="11" customFormat="1" x14ac:dyDescent="0.25">
      <c r="C162" s="14"/>
      <c r="D162" s="14"/>
    </row>
    <row r="163" spans="3:4" s="11" customFormat="1" x14ac:dyDescent="0.25">
      <c r="C163" s="14"/>
      <c r="D163" s="14"/>
    </row>
    <row r="164" spans="3:4" s="11" customFormat="1" x14ac:dyDescent="0.25">
      <c r="C164" s="14"/>
      <c r="D164" s="14"/>
    </row>
    <row r="165" spans="3:4" s="11" customFormat="1" x14ac:dyDescent="0.25">
      <c r="C165" s="14"/>
      <c r="D165" s="14"/>
    </row>
    <row r="166" spans="3:4" s="11" customFormat="1" x14ac:dyDescent="0.25">
      <c r="C166" s="14"/>
      <c r="D166" s="14"/>
    </row>
    <row r="167" spans="3:4" s="11" customFormat="1" x14ac:dyDescent="0.25">
      <c r="C167" s="14"/>
      <c r="D167" s="14"/>
    </row>
    <row r="168" spans="3:4" s="11" customFormat="1" x14ac:dyDescent="0.25">
      <c r="C168" s="14"/>
      <c r="D168" s="14"/>
    </row>
  </sheetData>
  <mergeCells count="18">
    <mergeCell ref="O9:P9"/>
    <mergeCell ref="C2:T3"/>
    <mergeCell ref="C4:T5"/>
    <mergeCell ref="B6:C6"/>
    <mergeCell ref="E6:H6"/>
    <mergeCell ref="P6:T6"/>
    <mergeCell ref="I6:O6"/>
    <mergeCell ref="P10:P11"/>
    <mergeCell ref="S10:S11"/>
    <mergeCell ref="E10:I10"/>
    <mergeCell ref="J10:J11"/>
    <mergeCell ref="K10:K11"/>
    <mergeCell ref="L10:L11"/>
    <mergeCell ref="M10:M11"/>
    <mergeCell ref="O10:O11"/>
    <mergeCell ref="N10:N11"/>
    <mergeCell ref="Q10:Q11"/>
    <mergeCell ref="R10:R11"/>
  </mergeCells>
  <conditionalFormatting sqref="S12:S28">
    <cfRule type="containsText" dxfId="7" priority="9" operator="containsText" text="Incluir en plan anual de auditoría">
      <formula>NOT(ISERROR(SEARCH("Incluir en plan anual de auditoría",S12)))</formula>
    </cfRule>
    <cfRule type="cellIs" dxfId="6" priority="11" operator="equal">
      <formula>"Auditoría en 2014"</formula>
    </cfRule>
  </conditionalFormatting>
  <conditionalFormatting sqref="S12:S28">
    <cfRule type="cellIs" dxfId="5" priority="10" operator="equal">
      <formula>"Auditoría en 2012"</formula>
    </cfRule>
  </conditionalFormatting>
  <conditionalFormatting sqref="J12:J28">
    <cfRule type="containsText" dxfId="4" priority="6" operator="containsText" text="Leve">
      <formula>NOT(ISERROR(SEARCH("Leve",J12)))</formula>
    </cfRule>
  </conditionalFormatting>
  <conditionalFormatting sqref="J12:J28">
    <cfRule type="containsText" dxfId="3" priority="4" operator="containsText" text="Media">
      <formula>NOT(ISERROR(SEARCH("Media",J12)))</formula>
    </cfRule>
  </conditionalFormatting>
  <conditionalFormatting sqref="J12:J28">
    <cfRule type="containsText" dxfId="2" priority="3" operator="containsText" text="Alta">
      <formula>NOT(ISERROR(SEARCH("Alta",J12)))</formula>
    </cfRule>
  </conditionalFormatting>
  <conditionalFormatting sqref="J12:J28">
    <cfRule type="containsText" dxfId="1" priority="2" operator="containsText" text="Baja">
      <formula>NOT(ISERROR(SEARCH("Baja",J12)))</formula>
    </cfRule>
  </conditionalFormatting>
  <conditionalFormatting sqref="J12:J28">
    <cfRule type="cellIs" dxfId="0" priority="1" operator="between">
      <formula>6</formula>
      <formula>8</formula>
    </cfRule>
  </conditionalFormatting>
  <dataValidations disablePrompts="1" count="2">
    <dataValidation type="list" allowBlank="1" showInputMessage="1" showErrorMessage="1" sqref="K12:L28">
      <formula1>"Si,No"</formula1>
    </dataValidation>
    <dataValidation type="list" allowBlank="1" showInputMessage="1" showErrorMessage="1" sqref="O12:O28">
      <formula1>"Adecuado,Inadecuado"</formula1>
    </dataValidation>
  </dataValidations>
  <hyperlinks>
    <hyperlink ref="C11" r:id="rId1"/>
    <hyperlink ref="D11" r:id="rId2"/>
  </hyperlinks>
  <printOptions verticalCentered="1"/>
  <pageMargins left="0.70866141732283472" right="0.70866141732283472" top="0.74803149606299213" bottom="0.74803149606299213" header="0.31496062992125984" footer="0.31496062992125984"/>
  <pageSetup paperSize="5" scale="85" orientation="landscape" r:id="rId3"/>
  <legacyDrawing r:id="rId4"/>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9"/>
  <sheetViews>
    <sheetView zoomScale="125" zoomScaleNormal="125" zoomScalePageLayoutView="125" workbookViewId="0">
      <selection activeCell="C23" sqref="C23"/>
    </sheetView>
  </sheetViews>
  <sheetFormatPr baseColWidth="10" defaultColWidth="11.44140625" defaultRowHeight="14.4" x14ac:dyDescent="0.3"/>
  <cols>
    <col min="1" max="1" width="3.44140625" style="25" customWidth="1"/>
    <col min="2" max="2" width="29.33203125" style="25" customWidth="1"/>
    <col min="3" max="4" width="31.109375" style="25" customWidth="1"/>
    <col min="5" max="5" width="17" style="25" customWidth="1"/>
    <col min="6" max="6" width="13.6640625" style="25" customWidth="1"/>
    <col min="7" max="238" width="11.44140625" style="25"/>
    <col min="239" max="239" width="14.44140625" style="25" customWidth="1"/>
    <col min="240" max="240" width="38" style="25" customWidth="1"/>
    <col min="241" max="241" width="31.44140625" style="25" customWidth="1"/>
    <col min="242" max="242" width="21.44140625" style="25" customWidth="1"/>
    <col min="243" max="243" width="19" style="25" customWidth="1"/>
    <col min="244" max="244" width="14" style="25" customWidth="1"/>
    <col min="245" max="245" width="19.109375" style="25" customWidth="1"/>
    <col min="246" max="246" width="15.88671875" style="25" customWidth="1"/>
    <col min="247" max="248" width="11.44140625" style="25"/>
    <col min="249" max="249" width="12.88671875" style="25" customWidth="1"/>
    <col min="250" max="250" width="11.44140625" style="25" customWidth="1"/>
    <col min="251" max="251" width="14.44140625" style="25" customWidth="1"/>
    <col min="252" max="494" width="11.44140625" style="25"/>
    <col min="495" max="495" width="14.44140625" style="25" customWidth="1"/>
    <col min="496" max="496" width="38" style="25" customWidth="1"/>
    <col min="497" max="497" width="31.44140625" style="25" customWidth="1"/>
    <col min="498" max="498" width="21.44140625" style="25" customWidth="1"/>
    <col min="499" max="499" width="19" style="25" customWidth="1"/>
    <col min="500" max="500" width="14" style="25" customWidth="1"/>
    <col min="501" max="501" width="19.109375" style="25" customWidth="1"/>
    <col min="502" max="502" width="15.88671875" style="25" customWidth="1"/>
    <col min="503" max="504" width="11.44140625" style="25"/>
    <col min="505" max="505" width="12.88671875" style="25" customWidth="1"/>
    <col min="506" max="506" width="11.44140625" style="25" customWidth="1"/>
    <col min="507" max="507" width="14.44140625" style="25" customWidth="1"/>
    <col min="508" max="750" width="11.44140625" style="25"/>
    <col min="751" max="751" width="14.44140625" style="25" customWidth="1"/>
    <col min="752" max="752" width="38" style="25" customWidth="1"/>
    <col min="753" max="753" width="31.44140625" style="25" customWidth="1"/>
    <col min="754" max="754" width="21.44140625" style="25" customWidth="1"/>
    <col min="755" max="755" width="19" style="25" customWidth="1"/>
    <col min="756" max="756" width="14" style="25" customWidth="1"/>
    <col min="757" max="757" width="19.109375" style="25" customWidth="1"/>
    <col min="758" max="758" width="15.88671875" style="25" customWidth="1"/>
    <col min="759" max="760" width="11.44140625" style="25"/>
    <col min="761" max="761" width="12.88671875" style="25" customWidth="1"/>
    <col min="762" max="762" width="11.44140625" style="25" customWidth="1"/>
    <col min="763" max="763" width="14.44140625" style="25" customWidth="1"/>
    <col min="764" max="1006" width="11.44140625" style="25"/>
    <col min="1007" max="1007" width="14.44140625" style="25" customWidth="1"/>
    <col min="1008" max="1008" width="38" style="25" customWidth="1"/>
    <col min="1009" max="1009" width="31.44140625" style="25" customWidth="1"/>
    <col min="1010" max="1010" width="21.44140625" style="25" customWidth="1"/>
    <col min="1011" max="1011" width="19" style="25" customWidth="1"/>
    <col min="1012" max="1012" width="14" style="25" customWidth="1"/>
    <col min="1013" max="1013" width="19.109375" style="25" customWidth="1"/>
    <col min="1014" max="1014" width="15.88671875" style="25" customWidth="1"/>
    <col min="1015" max="1016" width="11.44140625" style="25"/>
    <col min="1017" max="1017" width="12.88671875" style="25" customWidth="1"/>
    <col min="1018" max="1018" width="11.44140625" style="25" customWidth="1"/>
    <col min="1019" max="1019" width="14.44140625" style="25" customWidth="1"/>
    <col min="1020" max="1262" width="11.44140625" style="25"/>
    <col min="1263" max="1263" width="14.44140625" style="25" customWidth="1"/>
    <col min="1264" max="1264" width="38" style="25" customWidth="1"/>
    <col min="1265" max="1265" width="31.44140625" style="25" customWidth="1"/>
    <col min="1266" max="1266" width="21.44140625" style="25" customWidth="1"/>
    <col min="1267" max="1267" width="19" style="25" customWidth="1"/>
    <col min="1268" max="1268" width="14" style="25" customWidth="1"/>
    <col min="1269" max="1269" width="19.109375" style="25" customWidth="1"/>
    <col min="1270" max="1270" width="15.88671875" style="25" customWidth="1"/>
    <col min="1271" max="1272" width="11.44140625" style="25"/>
    <col min="1273" max="1273" width="12.88671875" style="25" customWidth="1"/>
    <col min="1274" max="1274" width="11.44140625" style="25" customWidth="1"/>
    <col min="1275" max="1275" width="14.44140625" style="25" customWidth="1"/>
    <col min="1276" max="1518" width="11.44140625" style="25"/>
    <col min="1519" max="1519" width="14.44140625" style="25" customWidth="1"/>
    <col min="1520" max="1520" width="38" style="25" customWidth="1"/>
    <col min="1521" max="1521" width="31.44140625" style="25" customWidth="1"/>
    <col min="1522" max="1522" width="21.44140625" style="25" customWidth="1"/>
    <col min="1523" max="1523" width="19" style="25" customWidth="1"/>
    <col min="1524" max="1524" width="14" style="25" customWidth="1"/>
    <col min="1525" max="1525" width="19.109375" style="25" customWidth="1"/>
    <col min="1526" max="1526" width="15.88671875" style="25" customWidth="1"/>
    <col min="1527" max="1528" width="11.44140625" style="25"/>
    <col min="1529" max="1529" width="12.88671875" style="25" customWidth="1"/>
    <col min="1530" max="1530" width="11.44140625" style="25" customWidth="1"/>
    <col min="1531" max="1531" width="14.44140625" style="25" customWidth="1"/>
    <col min="1532" max="1774" width="11.44140625" style="25"/>
    <col min="1775" max="1775" width="14.44140625" style="25" customWidth="1"/>
    <col min="1776" max="1776" width="38" style="25" customWidth="1"/>
    <col min="1777" max="1777" width="31.44140625" style="25" customWidth="1"/>
    <col min="1778" max="1778" width="21.44140625" style="25" customWidth="1"/>
    <col min="1779" max="1779" width="19" style="25" customWidth="1"/>
    <col min="1780" max="1780" width="14" style="25" customWidth="1"/>
    <col min="1781" max="1781" width="19.109375" style="25" customWidth="1"/>
    <col min="1782" max="1782" width="15.88671875" style="25" customWidth="1"/>
    <col min="1783" max="1784" width="11.44140625" style="25"/>
    <col min="1785" max="1785" width="12.88671875" style="25" customWidth="1"/>
    <col min="1786" max="1786" width="11.44140625" style="25" customWidth="1"/>
    <col min="1787" max="1787" width="14.44140625" style="25" customWidth="1"/>
    <col min="1788" max="2030" width="11.44140625" style="25"/>
    <col min="2031" max="2031" width="14.44140625" style="25" customWidth="1"/>
    <col min="2032" max="2032" width="38" style="25" customWidth="1"/>
    <col min="2033" max="2033" width="31.44140625" style="25" customWidth="1"/>
    <col min="2034" max="2034" width="21.44140625" style="25" customWidth="1"/>
    <col min="2035" max="2035" width="19" style="25" customWidth="1"/>
    <col min="2036" max="2036" width="14" style="25" customWidth="1"/>
    <col min="2037" max="2037" width="19.109375" style="25" customWidth="1"/>
    <col min="2038" max="2038" width="15.88671875" style="25" customWidth="1"/>
    <col min="2039" max="2040" width="11.44140625" style="25"/>
    <col min="2041" max="2041" width="12.88671875" style="25" customWidth="1"/>
    <col min="2042" max="2042" width="11.44140625" style="25" customWidth="1"/>
    <col min="2043" max="2043" width="14.44140625" style="25" customWidth="1"/>
    <col min="2044" max="2286" width="11.44140625" style="25"/>
    <col min="2287" max="2287" width="14.44140625" style="25" customWidth="1"/>
    <col min="2288" max="2288" width="38" style="25" customWidth="1"/>
    <col min="2289" max="2289" width="31.44140625" style="25" customWidth="1"/>
    <col min="2290" max="2290" width="21.44140625" style="25" customWidth="1"/>
    <col min="2291" max="2291" width="19" style="25" customWidth="1"/>
    <col min="2292" max="2292" width="14" style="25" customWidth="1"/>
    <col min="2293" max="2293" width="19.109375" style="25" customWidth="1"/>
    <col min="2294" max="2294" width="15.88671875" style="25" customWidth="1"/>
    <col min="2295" max="2296" width="11.44140625" style="25"/>
    <col min="2297" max="2297" width="12.88671875" style="25" customWidth="1"/>
    <col min="2298" max="2298" width="11.44140625" style="25" customWidth="1"/>
    <col min="2299" max="2299" width="14.44140625" style="25" customWidth="1"/>
    <col min="2300" max="2542" width="11.44140625" style="25"/>
    <col min="2543" max="2543" width="14.44140625" style="25" customWidth="1"/>
    <col min="2544" max="2544" width="38" style="25" customWidth="1"/>
    <col min="2545" max="2545" width="31.44140625" style="25" customWidth="1"/>
    <col min="2546" max="2546" width="21.44140625" style="25" customWidth="1"/>
    <col min="2547" max="2547" width="19" style="25" customWidth="1"/>
    <col min="2548" max="2548" width="14" style="25" customWidth="1"/>
    <col min="2549" max="2549" width="19.109375" style="25" customWidth="1"/>
    <col min="2550" max="2550" width="15.88671875" style="25" customWidth="1"/>
    <col min="2551" max="2552" width="11.44140625" style="25"/>
    <col min="2553" max="2553" width="12.88671875" style="25" customWidth="1"/>
    <col min="2554" max="2554" width="11.44140625" style="25" customWidth="1"/>
    <col min="2555" max="2555" width="14.44140625" style="25" customWidth="1"/>
    <col min="2556" max="2798" width="11.44140625" style="25"/>
    <col min="2799" max="2799" width="14.44140625" style="25" customWidth="1"/>
    <col min="2800" max="2800" width="38" style="25" customWidth="1"/>
    <col min="2801" max="2801" width="31.44140625" style="25" customWidth="1"/>
    <col min="2802" max="2802" width="21.44140625" style="25" customWidth="1"/>
    <col min="2803" max="2803" width="19" style="25" customWidth="1"/>
    <col min="2804" max="2804" width="14" style="25" customWidth="1"/>
    <col min="2805" max="2805" width="19.109375" style="25" customWidth="1"/>
    <col min="2806" max="2806" width="15.88671875" style="25" customWidth="1"/>
    <col min="2807" max="2808" width="11.44140625" style="25"/>
    <col min="2809" max="2809" width="12.88671875" style="25" customWidth="1"/>
    <col min="2810" max="2810" width="11.44140625" style="25" customWidth="1"/>
    <col min="2811" max="2811" width="14.44140625" style="25" customWidth="1"/>
    <col min="2812" max="3054" width="11.44140625" style="25"/>
    <col min="3055" max="3055" width="14.44140625" style="25" customWidth="1"/>
    <col min="3056" max="3056" width="38" style="25" customWidth="1"/>
    <col min="3057" max="3057" width="31.44140625" style="25" customWidth="1"/>
    <col min="3058" max="3058" width="21.44140625" style="25" customWidth="1"/>
    <col min="3059" max="3059" width="19" style="25" customWidth="1"/>
    <col min="3060" max="3060" width="14" style="25" customWidth="1"/>
    <col min="3061" max="3061" width="19.109375" style="25" customWidth="1"/>
    <col min="3062" max="3062" width="15.88671875" style="25" customWidth="1"/>
    <col min="3063" max="3064" width="11.44140625" style="25"/>
    <col min="3065" max="3065" width="12.88671875" style="25" customWidth="1"/>
    <col min="3066" max="3066" width="11.44140625" style="25" customWidth="1"/>
    <col min="3067" max="3067" width="14.44140625" style="25" customWidth="1"/>
    <col min="3068" max="3310" width="11.44140625" style="25"/>
    <col min="3311" max="3311" width="14.44140625" style="25" customWidth="1"/>
    <col min="3312" max="3312" width="38" style="25" customWidth="1"/>
    <col min="3313" max="3313" width="31.44140625" style="25" customWidth="1"/>
    <col min="3314" max="3314" width="21.44140625" style="25" customWidth="1"/>
    <col min="3315" max="3315" width="19" style="25" customWidth="1"/>
    <col min="3316" max="3316" width="14" style="25" customWidth="1"/>
    <col min="3317" max="3317" width="19.109375" style="25" customWidth="1"/>
    <col min="3318" max="3318" width="15.88671875" style="25" customWidth="1"/>
    <col min="3319" max="3320" width="11.44140625" style="25"/>
    <col min="3321" max="3321" width="12.88671875" style="25" customWidth="1"/>
    <col min="3322" max="3322" width="11.44140625" style="25" customWidth="1"/>
    <col min="3323" max="3323" width="14.44140625" style="25" customWidth="1"/>
    <col min="3324" max="3566" width="11.44140625" style="25"/>
    <col min="3567" max="3567" width="14.44140625" style="25" customWidth="1"/>
    <col min="3568" max="3568" width="38" style="25" customWidth="1"/>
    <col min="3569" max="3569" width="31.44140625" style="25" customWidth="1"/>
    <col min="3570" max="3570" width="21.44140625" style="25" customWidth="1"/>
    <col min="3571" max="3571" width="19" style="25" customWidth="1"/>
    <col min="3572" max="3572" width="14" style="25" customWidth="1"/>
    <col min="3573" max="3573" width="19.109375" style="25" customWidth="1"/>
    <col min="3574" max="3574" width="15.88671875" style="25" customWidth="1"/>
    <col min="3575" max="3576" width="11.44140625" style="25"/>
    <col min="3577" max="3577" width="12.88671875" style="25" customWidth="1"/>
    <col min="3578" max="3578" width="11.44140625" style="25" customWidth="1"/>
    <col min="3579" max="3579" width="14.44140625" style="25" customWidth="1"/>
    <col min="3580" max="3822" width="11.44140625" style="25"/>
    <col min="3823" max="3823" width="14.44140625" style="25" customWidth="1"/>
    <col min="3824" max="3824" width="38" style="25" customWidth="1"/>
    <col min="3825" max="3825" width="31.44140625" style="25" customWidth="1"/>
    <col min="3826" max="3826" width="21.44140625" style="25" customWidth="1"/>
    <col min="3827" max="3827" width="19" style="25" customWidth="1"/>
    <col min="3828" max="3828" width="14" style="25" customWidth="1"/>
    <col min="3829" max="3829" width="19.109375" style="25" customWidth="1"/>
    <col min="3830" max="3830" width="15.88671875" style="25" customWidth="1"/>
    <col min="3831" max="3832" width="11.44140625" style="25"/>
    <col min="3833" max="3833" width="12.88671875" style="25" customWidth="1"/>
    <col min="3834" max="3834" width="11.44140625" style="25" customWidth="1"/>
    <col min="3835" max="3835" width="14.44140625" style="25" customWidth="1"/>
    <col min="3836" max="4078" width="11.44140625" style="25"/>
    <col min="4079" max="4079" width="14.44140625" style="25" customWidth="1"/>
    <col min="4080" max="4080" width="38" style="25" customWidth="1"/>
    <col min="4081" max="4081" width="31.44140625" style="25" customWidth="1"/>
    <col min="4082" max="4082" width="21.44140625" style="25" customWidth="1"/>
    <col min="4083" max="4083" width="19" style="25" customWidth="1"/>
    <col min="4084" max="4084" width="14" style="25" customWidth="1"/>
    <col min="4085" max="4085" width="19.109375" style="25" customWidth="1"/>
    <col min="4086" max="4086" width="15.88671875" style="25" customWidth="1"/>
    <col min="4087" max="4088" width="11.44140625" style="25"/>
    <col min="4089" max="4089" width="12.88671875" style="25" customWidth="1"/>
    <col min="4090" max="4090" width="11.44140625" style="25" customWidth="1"/>
    <col min="4091" max="4091" width="14.44140625" style="25" customWidth="1"/>
    <col min="4092" max="4334" width="11.44140625" style="25"/>
    <col min="4335" max="4335" width="14.44140625" style="25" customWidth="1"/>
    <col min="4336" max="4336" width="38" style="25" customWidth="1"/>
    <col min="4337" max="4337" width="31.44140625" style="25" customWidth="1"/>
    <col min="4338" max="4338" width="21.44140625" style="25" customWidth="1"/>
    <col min="4339" max="4339" width="19" style="25" customWidth="1"/>
    <col min="4340" max="4340" width="14" style="25" customWidth="1"/>
    <col min="4341" max="4341" width="19.109375" style="25" customWidth="1"/>
    <col min="4342" max="4342" width="15.88671875" style="25" customWidth="1"/>
    <col min="4343" max="4344" width="11.44140625" style="25"/>
    <col min="4345" max="4345" width="12.88671875" style="25" customWidth="1"/>
    <col min="4346" max="4346" width="11.44140625" style="25" customWidth="1"/>
    <col min="4347" max="4347" width="14.44140625" style="25" customWidth="1"/>
    <col min="4348" max="4590" width="11.44140625" style="25"/>
    <col min="4591" max="4591" width="14.44140625" style="25" customWidth="1"/>
    <col min="4592" max="4592" width="38" style="25" customWidth="1"/>
    <col min="4593" max="4593" width="31.44140625" style="25" customWidth="1"/>
    <col min="4594" max="4594" width="21.44140625" style="25" customWidth="1"/>
    <col min="4595" max="4595" width="19" style="25" customWidth="1"/>
    <col min="4596" max="4596" width="14" style="25" customWidth="1"/>
    <col min="4597" max="4597" width="19.109375" style="25" customWidth="1"/>
    <col min="4598" max="4598" width="15.88671875" style="25" customWidth="1"/>
    <col min="4599" max="4600" width="11.44140625" style="25"/>
    <col min="4601" max="4601" width="12.88671875" style="25" customWidth="1"/>
    <col min="4602" max="4602" width="11.44140625" style="25" customWidth="1"/>
    <col min="4603" max="4603" width="14.44140625" style="25" customWidth="1"/>
    <col min="4604" max="4846" width="11.44140625" style="25"/>
    <col min="4847" max="4847" width="14.44140625" style="25" customWidth="1"/>
    <col min="4848" max="4848" width="38" style="25" customWidth="1"/>
    <col min="4849" max="4849" width="31.44140625" style="25" customWidth="1"/>
    <col min="4850" max="4850" width="21.44140625" style="25" customWidth="1"/>
    <col min="4851" max="4851" width="19" style="25" customWidth="1"/>
    <col min="4852" max="4852" width="14" style="25" customWidth="1"/>
    <col min="4853" max="4853" width="19.109375" style="25" customWidth="1"/>
    <col min="4854" max="4854" width="15.88671875" style="25" customWidth="1"/>
    <col min="4855" max="4856" width="11.44140625" style="25"/>
    <col min="4857" max="4857" width="12.88671875" style="25" customWidth="1"/>
    <col min="4858" max="4858" width="11.44140625" style="25" customWidth="1"/>
    <col min="4859" max="4859" width="14.44140625" style="25" customWidth="1"/>
    <col min="4860" max="5102" width="11.44140625" style="25"/>
    <col min="5103" max="5103" width="14.44140625" style="25" customWidth="1"/>
    <col min="5104" max="5104" width="38" style="25" customWidth="1"/>
    <col min="5105" max="5105" width="31.44140625" style="25" customWidth="1"/>
    <col min="5106" max="5106" width="21.44140625" style="25" customWidth="1"/>
    <col min="5107" max="5107" width="19" style="25" customWidth="1"/>
    <col min="5108" max="5108" width="14" style="25" customWidth="1"/>
    <col min="5109" max="5109" width="19.109375" style="25" customWidth="1"/>
    <col min="5110" max="5110" width="15.88671875" style="25" customWidth="1"/>
    <col min="5111" max="5112" width="11.44140625" style="25"/>
    <col min="5113" max="5113" width="12.88671875" style="25" customWidth="1"/>
    <col min="5114" max="5114" width="11.44140625" style="25" customWidth="1"/>
    <col min="5115" max="5115" width="14.44140625" style="25" customWidth="1"/>
    <col min="5116" max="5358" width="11.44140625" style="25"/>
    <col min="5359" max="5359" width="14.44140625" style="25" customWidth="1"/>
    <col min="5360" max="5360" width="38" style="25" customWidth="1"/>
    <col min="5361" max="5361" width="31.44140625" style="25" customWidth="1"/>
    <col min="5362" max="5362" width="21.44140625" style="25" customWidth="1"/>
    <col min="5363" max="5363" width="19" style="25" customWidth="1"/>
    <col min="5364" max="5364" width="14" style="25" customWidth="1"/>
    <col min="5365" max="5365" width="19.109375" style="25" customWidth="1"/>
    <col min="5366" max="5366" width="15.88671875" style="25" customWidth="1"/>
    <col min="5367" max="5368" width="11.44140625" style="25"/>
    <col min="5369" max="5369" width="12.88671875" style="25" customWidth="1"/>
    <col min="5370" max="5370" width="11.44140625" style="25" customWidth="1"/>
    <col min="5371" max="5371" width="14.44140625" style="25" customWidth="1"/>
    <col min="5372" max="5614" width="11.44140625" style="25"/>
    <col min="5615" max="5615" width="14.44140625" style="25" customWidth="1"/>
    <col min="5616" max="5616" width="38" style="25" customWidth="1"/>
    <col min="5617" max="5617" width="31.44140625" style="25" customWidth="1"/>
    <col min="5618" max="5618" width="21.44140625" style="25" customWidth="1"/>
    <col min="5619" max="5619" width="19" style="25" customWidth="1"/>
    <col min="5620" max="5620" width="14" style="25" customWidth="1"/>
    <col min="5621" max="5621" width="19.109375" style="25" customWidth="1"/>
    <col min="5622" max="5622" width="15.88671875" style="25" customWidth="1"/>
    <col min="5623" max="5624" width="11.44140625" style="25"/>
    <col min="5625" max="5625" width="12.88671875" style="25" customWidth="1"/>
    <col min="5626" max="5626" width="11.44140625" style="25" customWidth="1"/>
    <col min="5627" max="5627" width="14.44140625" style="25" customWidth="1"/>
    <col min="5628" max="5870" width="11.44140625" style="25"/>
    <col min="5871" max="5871" width="14.44140625" style="25" customWidth="1"/>
    <col min="5872" max="5872" width="38" style="25" customWidth="1"/>
    <col min="5873" max="5873" width="31.44140625" style="25" customWidth="1"/>
    <col min="5874" max="5874" width="21.44140625" style="25" customWidth="1"/>
    <col min="5875" max="5875" width="19" style="25" customWidth="1"/>
    <col min="5876" max="5876" width="14" style="25" customWidth="1"/>
    <col min="5877" max="5877" width="19.109375" style="25" customWidth="1"/>
    <col min="5878" max="5878" width="15.88671875" style="25" customWidth="1"/>
    <col min="5879" max="5880" width="11.44140625" style="25"/>
    <col min="5881" max="5881" width="12.88671875" style="25" customWidth="1"/>
    <col min="5882" max="5882" width="11.44140625" style="25" customWidth="1"/>
    <col min="5883" max="5883" width="14.44140625" style="25" customWidth="1"/>
    <col min="5884" max="6126" width="11.44140625" style="25"/>
    <col min="6127" max="6127" width="14.44140625" style="25" customWidth="1"/>
    <col min="6128" max="6128" width="38" style="25" customWidth="1"/>
    <col min="6129" max="6129" width="31.44140625" style="25" customWidth="1"/>
    <col min="6130" max="6130" width="21.44140625" style="25" customWidth="1"/>
    <col min="6131" max="6131" width="19" style="25" customWidth="1"/>
    <col min="6132" max="6132" width="14" style="25" customWidth="1"/>
    <col min="6133" max="6133" width="19.109375" style="25" customWidth="1"/>
    <col min="6134" max="6134" width="15.88671875" style="25" customWidth="1"/>
    <col min="6135" max="6136" width="11.44140625" style="25"/>
    <col min="6137" max="6137" width="12.88671875" style="25" customWidth="1"/>
    <col min="6138" max="6138" width="11.44140625" style="25" customWidth="1"/>
    <col min="6139" max="6139" width="14.44140625" style="25" customWidth="1"/>
    <col min="6140" max="6382" width="11.44140625" style="25"/>
    <col min="6383" max="6383" width="14.44140625" style="25" customWidth="1"/>
    <col min="6384" max="6384" width="38" style="25" customWidth="1"/>
    <col min="6385" max="6385" width="31.44140625" style="25" customWidth="1"/>
    <col min="6386" max="6386" width="21.44140625" style="25" customWidth="1"/>
    <col min="6387" max="6387" width="19" style="25" customWidth="1"/>
    <col min="6388" max="6388" width="14" style="25" customWidth="1"/>
    <col min="6389" max="6389" width="19.109375" style="25" customWidth="1"/>
    <col min="6390" max="6390" width="15.88671875" style="25" customWidth="1"/>
    <col min="6391" max="6392" width="11.44140625" style="25"/>
    <col min="6393" max="6393" width="12.88671875" style="25" customWidth="1"/>
    <col min="6394" max="6394" width="11.44140625" style="25" customWidth="1"/>
    <col min="6395" max="6395" width="14.44140625" style="25" customWidth="1"/>
    <col min="6396" max="6638" width="11.44140625" style="25"/>
    <col min="6639" max="6639" width="14.44140625" style="25" customWidth="1"/>
    <col min="6640" max="6640" width="38" style="25" customWidth="1"/>
    <col min="6641" max="6641" width="31.44140625" style="25" customWidth="1"/>
    <col min="6642" max="6642" width="21.44140625" style="25" customWidth="1"/>
    <col min="6643" max="6643" width="19" style="25" customWidth="1"/>
    <col min="6644" max="6644" width="14" style="25" customWidth="1"/>
    <col min="6645" max="6645" width="19.109375" style="25" customWidth="1"/>
    <col min="6646" max="6646" width="15.88671875" style="25" customWidth="1"/>
    <col min="6647" max="6648" width="11.44140625" style="25"/>
    <col min="6649" max="6649" width="12.88671875" style="25" customWidth="1"/>
    <col min="6650" max="6650" width="11.44140625" style="25" customWidth="1"/>
    <col min="6651" max="6651" width="14.44140625" style="25" customWidth="1"/>
    <col min="6652" max="6894" width="11.44140625" style="25"/>
    <col min="6895" max="6895" width="14.44140625" style="25" customWidth="1"/>
    <col min="6896" max="6896" width="38" style="25" customWidth="1"/>
    <col min="6897" max="6897" width="31.44140625" style="25" customWidth="1"/>
    <col min="6898" max="6898" width="21.44140625" style="25" customWidth="1"/>
    <col min="6899" max="6899" width="19" style="25" customWidth="1"/>
    <col min="6900" max="6900" width="14" style="25" customWidth="1"/>
    <col min="6901" max="6901" width="19.109375" style="25" customWidth="1"/>
    <col min="6902" max="6902" width="15.88671875" style="25" customWidth="1"/>
    <col min="6903" max="6904" width="11.44140625" style="25"/>
    <col min="6905" max="6905" width="12.88671875" style="25" customWidth="1"/>
    <col min="6906" max="6906" width="11.44140625" style="25" customWidth="1"/>
    <col min="6907" max="6907" width="14.44140625" style="25" customWidth="1"/>
    <col min="6908" max="7150" width="11.44140625" style="25"/>
    <col min="7151" max="7151" width="14.44140625" style="25" customWidth="1"/>
    <col min="7152" max="7152" width="38" style="25" customWidth="1"/>
    <col min="7153" max="7153" width="31.44140625" style="25" customWidth="1"/>
    <col min="7154" max="7154" width="21.44140625" style="25" customWidth="1"/>
    <col min="7155" max="7155" width="19" style="25" customWidth="1"/>
    <col min="7156" max="7156" width="14" style="25" customWidth="1"/>
    <col min="7157" max="7157" width="19.109375" style="25" customWidth="1"/>
    <col min="7158" max="7158" width="15.88671875" style="25" customWidth="1"/>
    <col min="7159" max="7160" width="11.44140625" style="25"/>
    <col min="7161" max="7161" width="12.88671875" style="25" customWidth="1"/>
    <col min="7162" max="7162" width="11.44140625" style="25" customWidth="1"/>
    <col min="7163" max="7163" width="14.44140625" style="25" customWidth="1"/>
    <col min="7164" max="7406" width="11.44140625" style="25"/>
    <col min="7407" max="7407" width="14.44140625" style="25" customWidth="1"/>
    <col min="7408" max="7408" width="38" style="25" customWidth="1"/>
    <col min="7409" max="7409" width="31.44140625" style="25" customWidth="1"/>
    <col min="7410" max="7410" width="21.44140625" style="25" customWidth="1"/>
    <col min="7411" max="7411" width="19" style="25" customWidth="1"/>
    <col min="7412" max="7412" width="14" style="25" customWidth="1"/>
    <col min="7413" max="7413" width="19.109375" style="25" customWidth="1"/>
    <col min="7414" max="7414" width="15.88671875" style="25" customWidth="1"/>
    <col min="7415" max="7416" width="11.44140625" style="25"/>
    <col min="7417" max="7417" width="12.88671875" style="25" customWidth="1"/>
    <col min="7418" max="7418" width="11.44140625" style="25" customWidth="1"/>
    <col min="7419" max="7419" width="14.44140625" style="25" customWidth="1"/>
    <col min="7420" max="7662" width="11.44140625" style="25"/>
    <col min="7663" max="7663" width="14.44140625" style="25" customWidth="1"/>
    <col min="7664" max="7664" width="38" style="25" customWidth="1"/>
    <col min="7665" max="7665" width="31.44140625" style="25" customWidth="1"/>
    <col min="7666" max="7666" width="21.44140625" style="25" customWidth="1"/>
    <col min="7667" max="7667" width="19" style="25" customWidth="1"/>
    <col min="7668" max="7668" width="14" style="25" customWidth="1"/>
    <col min="7669" max="7669" width="19.109375" style="25" customWidth="1"/>
    <col min="7670" max="7670" width="15.88671875" style="25" customWidth="1"/>
    <col min="7671" max="7672" width="11.44140625" style="25"/>
    <col min="7673" max="7673" width="12.88671875" style="25" customWidth="1"/>
    <col min="7674" max="7674" width="11.44140625" style="25" customWidth="1"/>
    <col min="7675" max="7675" width="14.44140625" style="25" customWidth="1"/>
    <col min="7676" max="7918" width="11.44140625" style="25"/>
    <col min="7919" max="7919" width="14.44140625" style="25" customWidth="1"/>
    <col min="7920" max="7920" width="38" style="25" customWidth="1"/>
    <col min="7921" max="7921" width="31.44140625" style="25" customWidth="1"/>
    <col min="7922" max="7922" width="21.44140625" style="25" customWidth="1"/>
    <col min="7923" max="7923" width="19" style="25" customWidth="1"/>
    <col min="7924" max="7924" width="14" style="25" customWidth="1"/>
    <col min="7925" max="7925" width="19.109375" style="25" customWidth="1"/>
    <col min="7926" max="7926" width="15.88671875" style="25" customWidth="1"/>
    <col min="7927" max="7928" width="11.44140625" style="25"/>
    <col min="7929" max="7929" width="12.88671875" style="25" customWidth="1"/>
    <col min="7930" max="7930" width="11.44140625" style="25" customWidth="1"/>
    <col min="7931" max="7931" width="14.44140625" style="25" customWidth="1"/>
    <col min="7932" max="8174" width="11.44140625" style="25"/>
    <col min="8175" max="8175" width="14.44140625" style="25" customWidth="1"/>
    <col min="8176" max="8176" width="38" style="25" customWidth="1"/>
    <col min="8177" max="8177" width="31.44140625" style="25" customWidth="1"/>
    <col min="8178" max="8178" width="21.44140625" style="25" customWidth="1"/>
    <col min="8179" max="8179" width="19" style="25" customWidth="1"/>
    <col min="8180" max="8180" width="14" style="25" customWidth="1"/>
    <col min="8181" max="8181" width="19.109375" style="25" customWidth="1"/>
    <col min="8182" max="8182" width="15.88671875" style="25" customWidth="1"/>
    <col min="8183" max="8184" width="11.44140625" style="25"/>
    <col min="8185" max="8185" width="12.88671875" style="25" customWidth="1"/>
    <col min="8186" max="8186" width="11.44140625" style="25" customWidth="1"/>
    <col min="8187" max="8187" width="14.44140625" style="25" customWidth="1"/>
    <col min="8188" max="8430" width="11.44140625" style="25"/>
    <col min="8431" max="8431" width="14.44140625" style="25" customWidth="1"/>
    <col min="8432" max="8432" width="38" style="25" customWidth="1"/>
    <col min="8433" max="8433" width="31.44140625" style="25" customWidth="1"/>
    <col min="8434" max="8434" width="21.44140625" style="25" customWidth="1"/>
    <col min="8435" max="8435" width="19" style="25" customWidth="1"/>
    <col min="8436" max="8436" width="14" style="25" customWidth="1"/>
    <col min="8437" max="8437" width="19.109375" style="25" customWidth="1"/>
    <col min="8438" max="8438" width="15.88671875" style="25" customWidth="1"/>
    <col min="8439" max="8440" width="11.44140625" style="25"/>
    <col min="8441" max="8441" width="12.88671875" style="25" customWidth="1"/>
    <col min="8442" max="8442" width="11.44140625" style="25" customWidth="1"/>
    <col min="8443" max="8443" width="14.44140625" style="25" customWidth="1"/>
    <col min="8444" max="8686" width="11.44140625" style="25"/>
    <col min="8687" max="8687" width="14.44140625" style="25" customWidth="1"/>
    <col min="8688" max="8688" width="38" style="25" customWidth="1"/>
    <col min="8689" max="8689" width="31.44140625" style="25" customWidth="1"/>
    <col min="8690" max="8690" width="21.44140625" style="25" customWidth="1"/>
    <col min="8691" max="8691" width="19" style="25" customWidth="1"/>
    <col min="8692" max="8692" width="14" style="25" customWidth="1"/>
    <col min="8693" max="8693" width="19.109375" style="25" customWidth="1"/>
    <col min="8694" max="8694" width="15.88671875" style="25" customWidth="1"/>
    <col min="8695" max="8696" width="11.44140625" style="25"/>
    <col min="8697" max="8697" width="12.88671875" style="25" customWidth="1"/>
    <col min="8698" max="8698" width="11.44140625" style="25" customWidth="1"/>
    <col min="8699" max="8699" width="14.44140625" style="25" customWidth="1"/>
    <col min="8700" max="8942" width="11.44140625" style="25"/>
    <col min="8943" max="8943" width="14.44140625" style="25" customWidth="1"/>
    <col min="8944" max="8944" width="38" style="25" customWidth="1"/>
    <col min="8945" max="8945" width="31.44140625" style="25" customWidth="1"/>
    <col min="8946" max="8946" width="21.44140625" style="25" customWidth="1"/>
    <col min="8947" max="8947" width="19" style="25" customWidth="1"/>
    <col min="8948" max="8948" width="14" style="25" customWidth="1"/>
    <col min="8949" max="8949" width="19.109375" style="25" customWidth="1"/>
    <col min="8950" max="8950" width="15.88671875" style="25" customWidth="1"/>
    <col min="8951" max="8952" width="11.44140625" style="25"/>
    <col min="8953" max="8953" width="12.88671875" style="25" customWidth="1"/>
    <col min="8954" max="8954" width="11.44140625" style="25" customWidth="1"/>
    <col min="8955" max="8955" width="14.44140625" style="25" customWidth="1"/>
    <col min="8956" max="9198" width="11.44140625" style="25"/>
    <col min="9199" max="9199" width="14.44140625" style="25" customWidth="1"/>
    <col min="9200" max="9200" width="38" style="25" customWidth="1"/>
    <col min="9201" max="9201" width="31.44140625" style="25" customWidth="1"/>
    <col min="9202" max="9202" width="21.44140625" style="25" customWidth="1"/>
    <col min="9203" max="9203" width="19" style="25" customWidth="1"/>
    <col min="9204" max="9204" width="14" style="25" customWidth="1"/>
    <col min="9205" max="9205" width="19.109375" style="25" customWidth="1"/>
    <col min="9206" max="9206" width="15.88671875" style="25" customWidth="1"/>
    <col min="9207" max="9208" width="11.44140625" style="25"/>
    <col min="9209" max="9209" width="12.88671875" style="25" customWidth="1"/>
    <col min="9210" max="9210" width="11.44140625" style="25" customWidth="1"/>
    <col min="9211" max="9211" width="14.44140625" style="25" customWidth="1"/>
    <col min="9212" max="9454" width="11.44140625" style="25"/>
    <col min="9455" max="9455" width="14.44140625" style="25" customWidth="1"/>
    <col min="9456" max="9456" width="38" style="25" customWidth="1"/>
    <col min="9457" max="9457" width="31.44140625" style="25" customWidth="1"/>
    <col min="9458" max="9458" width="21.44140625" style="25" customWidth="1"/>
    <col min="9459" max="9459" width="19" style="25" customWidth="1"/>
    <col min="9460" max="9460" width="14" style="25" customWidth="1"/>
    <col min="9461" max="9461" width="19.109375" style="25" customWidth="1"/>
    <col min="9462" max="9462" width="15.88671875" style="25" customWidth="1"/>
    <col min="9463" max="9464" width="11.44140625" style="25"/>
    <col min="9465" max="9465" width="12.88671875" style="25" customWidth="1"/>
    <col min="9466" max="9466" width="11.44140625" style="25" customWidth="1"/>
    <col min="9467" max="9467" width="14.44140625" style="25" customWidth="1"/>
    <col min="9468" max="9710" width="11.44140625" style="25"/>
    <col min="9711" max="9711" width="14.44140625" style="25" customWidth="1"/>
    <col min="9712" max="9712" width="38" style="25" customWidth="1"/>
    <col min="9713" max="9713" width="31.44140625" style="25" customWidth="1"/>
    <col min="9714" max="9714" width="21.44140625" style="25" customWidth="1"/>
    <col min="9715" max="9715" width="19" style="25" customWidth="1"/>
    <col min="9716" max="9716" width="14" style="25" customWidth="1"/>
    <col min="9717" max="9717" width="19.109375" style="25" customWidth="1"/>
    <col min="9718" max="9718" width="15.88671875" style="25" customWidth="1"/>
    <col min="9719" max="9720" width="11.44140625" style="25"/>
    <col min="9721" max="9721" width="12.88671875" style="25" customWidth="1"/>
    <col min="9722" max="9722" width="11.44140625" style="25" customWidth="1"/>
    <col min="9723" max="9723" width="14.44140625" style="25" customWidth="1"/>
    <col min="9724" max="9966" width="11.44140625" style="25"/>
    <col min="9967" max="9967" width="14.44140625" style="25" customWidth="1"/>
    <col min="9968" max="9968" width="38" style="25" customWidth="1"/>
    <col min="9969" max="9969" width="31.44140625" style="25" customWidth="1"/>
    <col min="9970" max="9970" width="21.44140625" style="25" customWidth="1"/>
    <col min="9971" max="9971" width="19" style="25" customWidth="1"/>
    <col min="9972" max="9972" width="14" style="25" customWidth="1"/>
    <col min="9973" max="9973" width="19.109375" style="25" customWidth="1"/>
    <col min="9974" max="9974" width="15.88671875" style="25" customWidth="1"/>
    <col min="9975" max="9976" width="11.44140625" style="25"/>
    <col min="9977" max="9977" width="12.88671875" style="25" customWidth="1"/>
    <col min="9978" max="9978" width="11.44140625" style="25" customWidth="1"/>
    <col min="9979" max="9979" width="14.44140625" style="25" customWidth="1"/>
    <col min="9980" max="10222" width="11.44140625" style="25"/>
    <col min="10223" max="10223" width="14.44140625" style="25" customWidth="1"/>
    <col min="10224" max="10224" width="38" style="25" customWidth="1"/>
    <col min="10225" max="10225" width="31.44140625" style="25" customWidth="1"/>
    <col min="10226" max="10226" width="21.44140625" style="25" customWidth="1"/>
    <col min="10227" max="10227" width="19" style="25" customWidth="1"/>
    <col min="10228" max="10228" width="14" style="25" customWidth="1"/>
    <col min="10229" max="10229" width="19.109375" style="25" customWidth="1"/>
    <col min="10230" max="10230" width="15.88671875" style="25" customWidth="1"/>
    <col min="10231" max="10232" width="11.44140625" style="25"/>
    <col min="10233" max="10233" width="12.88671875" style="25" customWidth="1"/>
    <col min="10234" max="10234" width="11.44140625" style="25" customWidth="1"/>
    <col min="10235" max="10235" width="14.44140625" style="25" customWidth="1"/>
    <col min="10236" max="10478" width="11.44140625" style="25"/>
    <col min="10479" max="10479" width="14.44140625" style="25" customWidth="1"/>
    <col min="10480" max="10480" width="38" style="25" customWidth="1"/>
    <col min="10481" max="10481" width="31.44140625" style="25" customWidth="1"/>
    <col min="10482" max="10482" width="21.44140625" style="25" customWidth="1"/>
    <col min="10483" max="10483" width="19" style="25" customWidth="1"/>
    <col min="10484" max="10484" width="14" style="25" customWidth="1"/>
    <col min="10485" max="10485" width="19.109375" style="25" customWidth="1"/>
    <col min="10486" max="10486" width="15.88671875" style="25" customWidth="1"/>
    <col min="10487" max="10488" width="11.44140625" style="25"/>
    <col min="10489" max="10489" width="12.88671875" style="25" customWidth="1"/>
    <col min="10490" max="10490" width="11.44140625" style="25" customWidth="1"/>
    <col min="10491" max="10491" width="14.44140625" style="25" customWidth="1"/>
    <col min="10492" max="10734" width="11.44140625" style="25"/>
    <col min="10735" max="10735" width="14.44140625" style="25" customWidth="1"/>
    <col min="10736" max="10736" width="38" style="25" customWidth="1"/>
    <col min="10737" max="10737" width="31.44140625" style="25" customWidth="1"/>
    <col min="10738" max="10738" width="21.44140625" style="25" customWidth="1"/>
    <col min="10739" max="10739" width="19" style="25" customWidth="1"/>
    <col min="10740" max="10740" width="14" style="25" customWidth="1"/>
    <col min="10741" max="10741" width="19.109375" style="25" customWidth="1"/>
    <col min="10742" max="10742" width="15.88671875" style="25" customWidth="1"/>
    <col min="10743" max="10744" width="11.44140625" style="25"/>
    <col min="10745" max="10745" width="12.88671875" style="25" customWidth="1"/>
    <col min="10746" max="10746" width="11.44140625" style="25" customWidth="1"/>
    <col min="10747" max="10747" width="14.44140625" style="25" customWidth="1"/>
    <col min="10748" max="10990" width="11.44140625" style="25"/>
    <col min="10991" max="10991" width="14.44140625" style="25" customWidth="1"/>
    <col min="10992" max="10992" width="38" style="25" customWidth="1"/>
    <col min="10993" max="10993" width="31.44140625" style="25" customWidth="1"/>
    <col min="10994" max="10994" width="21.44140625" style="25" customWidth="1"/>
    <col min="10995" max="10995" width="19" style="25" customWidth="1"/>
    <col min="10996" max="10996" width="14" style="25" customWidth="1"/>
    <col min="10997" max="10997" width="19.109375" style="25" customWidth="1"/>
    <col min="10998" max="10998" width="15.88671875" style="25" customWidth="1"/>
    <col min="10999" max="11000" width="11.44140625" style="25"/>
    <col min="11001" max="11001" width="12.88671875" style="25" customWidth="1"/>
    <col min="11002" max="11002" width="11.44140625" style="25" customWidth="1"/>
    <col min="11003" max="11003" width="14.44140625" style="25" customWidth="1"/>
    <col min="11004" max="11246" width="11.44140625" style="25"/>
    <col min="11247" max="11247" width="14.44140625" style="25" customWidth="1"/>
    <col min="11248" max="11248" width="38" style="25" customWidth="1"/>
    <col min="11249" max="11249" width="31.44140625" style="25" customWidth="1"/>
    <col min="11250" max="11250" width="21.44140625" style="25" customWidth="1"/>
    <col min="11251" max="11251" width="19" style="25" customWidth="1"/>
    <col min="11252" max="11252" width="14" style="25" customWidth="1"/>
    <col min="11253" max="11253" width="19.109375" style="25" customWidth="1"/>
    <col min="11254" max="11254" width="15.88671875" style="25" customWidth="1"/>
    <col min="11255" max="11256" width="11.44140625" style="25"/>
    <col min="11257" max="11257" width="12.88671875" style="25" customWidth="1"/>
    <col min="11258" max="11258" width="11.44140625" style="25" customWidth="1"/>
    <col min="11259" max="11259" width="14.44140625" style="25" customWidth="1"/>
    <col min="11260" max="11502" width="11.44140625" style="25"/>
    <col min="11503" max="11503" width="14.44140625" style="25" customWidth="1"/>
    <col min="11504" max="11504" width="38" style="25" customWidth="1"/>
    <col min="11505" max="11505" width="31.44140625" style="25" customWidth="1"/>
    <col min="11506" max="11506" width="21.44140625" style="25" customWidth="1"/>
    <col min="11507" max="11507" width="19" style="25" customWidth="1"/>
    <col min="11508" max="11508" width="14" style="25" customWidth="1"/>
    <col min="11509" max="11509" width="19.109375" style="25" customWidth="1"/>
    <col min="11510" max="11510" width="15.88671875" style="25" customWidth="1"/>
    <col min="11511" max="11512" width="11.44140625" style="25"/>
    <col min="11513" max="11513" width="12.88671875" style="25" customWidth="1"/>
    <col min="11514" max="11514" width="11.44140625" style="25" customWidth="1"/>
    <col min="11515" max="11515" width="14.44140625" style="25" customWidth="1"/>
    <col min="11516" max="11758" width="11.44140625" style="25"/>
    <col min="11759" max="11759" width="14.44140625" style="25" customWidth="1"/>
    <col min="11760" max="11760" width="38" style="25" customWidth="1"/>
    <col min="11761" max="11761" width="31.44140625" style="25" customWidth="1"/>
    <col min="11762" max="11762" width="21.44140625" style="25" customWidth="1"/>
    <col min="11763" max="11763" width="19" style="25" customWidth="1"/>
    <col min="11764" max="11764" width="14" style="25" customWidth="1"/>
    <col min="11765" max="11765" width="19.109375" style="25" customWidth="1"/>
    <col min="11766" max="11766" width="15.88671875" style="25" customWidth="1"/>
    <col min="11767" max="11768" width="11.44140625" style="25"/>
    <col min="11769" max="11769" width="12.88671875" style="25" customWidth="1"/>
    <col min="11770" max="11770" width="11.44140625" style="25" customWidth="1"/>
    <col min="11771" max="11771" width="14.44140625" style="25" customWidth="1"/>
    <col min="11772" max="12014" width="11.44140625" style="25"/>
    <col min="12015" max="12015" width="14.44140625" style="25" customWidth="1"/>
    <col min="12016" max="12016" width="38" style="25" customWidth="1"/>
    <col min="12017" max="12017" width="31.44140625" style="25" customWidth="1"/>
    <col min="12018" max="12018" width="21.44140625" style="25" customWidth="1"/>
    <col min="12019" max="12019" width="19" style="25" customWidth="1"/>
    <col min="12020" max="12020" width="14" style="25" customWidth="1"/>
    <col min="12021" max="12021" width="19.109375" style="25" customWidth="1"/>
    <col min="12022" max="12022" width="15.88671875" style="25" customWidth="1"/>
    <col min="12023" max="12024" width="11.44140625" style="25"/>
    <col min="12025" max="12025" width="12.88671875" style="25" customWidth="1"/>
    <col min="12026" max="12026" width="11.44140625" style="25" customWidth="1"/>
    <col min="12027" max="12027" width="14.44140625" style="25" customWidth="1"/>
    <col min="12028" max="12270" width="11.44140625" style="25"/>
    <col min="12271" max="12271" width="14.44140625" style="25" customWidth="1"/>
    <col min="12272" max="12272" width="38" style="25" customWidth="1"/>
    <col min="12273" max="12273" width="31.44140625" style="25" customWidth="1"/>
    <col min="12274" max="12274" width="21.44140625" style="25" customWidth="1"/>
    <col min="12275" max="12275" width="19" style="25" customWidth="1"/>
    <col min="12276" max="12276" width="14" style="25" customWidth="1"/>
    <col min="12277" max="12277" width="19.109375" style="25" customWidth="1"/>
    <col min="12278" max="12278" width="15.88671875" style="25" customWidth="1"/>
    <col min="12279" max="12280" width="11.44140625" style="25"/>
    <col min="12281" max="12281" width="12.88671875" style="25" customWidth="1"/>
    <col min="12282" max="12282" width="11.44140625" style="25" customWidth="1"/>
    <col min="12283" max="12283" width="14.44140625" style="25" customWidth="1"/>
    <col min="12284" max="12526" width="11.44140625" style="25"/>
    <col min="12527" max="12527" width="14.44140625" style="25" customWidth="1"/>
    <col min="12528" max="12528" width="38" style="25" customWidth="1"/>
    <col min="12529" max="12529" width="31.44140625" style="25" customWidth="1"/>
    <col min="12530" max="12530" width="21.44140625" style="25" customWidth="1"/>
    <col min="12531" max="12531" width="19" style="25" customWidth="1"/>
    <col min="12532" max="12532" width="14" style="25" customWidth="1"/>
    <col min="12533" max="12533" width="19.109375" style="25" customWidth="1"/>
    <col min="12534" max="12534" width="15.88671875" style="25" customWidth="1"/>
    <col min="12535" max="12536" width="11.44140625" style="25"/>
    <col min="12537" max="12537" width="12.88671875" style="25" customWidth="1"/>
    <col min="12538" max="12538" width="11.44140625" style="25" customWidth="1"/>
    <col min="12539" max="12539" width="14.44140625" style="25" customWidth="1"/>
    <col min="12540" max="12782" width="11.44140625" style="25"/>
    <col min="12783" max="12783" width="14.44140625" style="25" customWidth="1"/>
    <col min="12784" max="12784" width="38" style="25" customWidth="1"/>
    <col min="12785" max="12785" width="31.44140625" style="25" customWidth="1"/>
    <col min="12786" max="12786" width="21.44140625" style="25" customWidth="1"/>
    <col min="12787" max="12787" width="19" style="25" customWidth="1"/>
    <col min="12788" max="12788" width="14" style="25" customWidth="1"/>
    <col min="12789" max="12789" width="19.109375" style="25" customWidth="1"/>
    <col min="12790" max="12790" width="15.88671875" style="25" customWidth="1"/>
    <col min="12791" max="12792" width="11.44140625" style="25"/>
    <col min="12793" max="12793" width="12.88671875" style="25" customWidth="1"/>
    <col min="12794" max="12794" width="11.44140625" style="25" customWidth="1"/>
    <col min="12795" max="12795" width="14.44140625" style="25" customWidth="1"/>
    <col min="12796" max="13038" width="11.44140625" style="25"/>
    <col min="13039" max="13039" width="14.44140625" style="25" customWidth="1"/>
    <col min="13040" max="13040" width="38" style="25" customWidth="1"/>
    <col min="13041" max="13041" width="31.44140625" style="25" customWidth="1"/>
    <col min="13042" max="13042" width="21.44140625" style="25" customWidth="1"/>
    <col min="13043" max="13043" width="19" style="25" customWidth="1"/>
    <col min="13044" max="13044" width="14" style="25" customWidth="1"/>
    <col min="13045" max="13045" width="19.109375" style="25" customWidth="1"/>
    <col min="13046" max="13046" width="15.88671875" style="25" customWidth="1"/>
    <col min="13047" max="13048" width="11.44140625" style="25"/>
    <col min="13049" max="13049" width="12.88671875" style="25" customWidth="1"/>
    <col min="13050" max="13050" width="11.44140625" style="25" customWidth="1"/>
    <col min="13051" max="13051" width="14.44140625" style="25" customWidth="1"/>
    <col min="13052" max="13294" width="11.44140625" style="25"/>
    <col min="13295" max="13295" width="14.44140625" style="25" customWidth="1"/>
    <col min="13296" max="13296" width="38" style="25" customWidth="1"/>
    <col min="13297" max="13297" width="31.44140625" style="25" customWidth="1"/>
    <col min="13298" max="13298" width="21.44140625" style="25" customWidth="1"/>
    <col min="13299" max="13299" width="19" style="25" customWidth="1"/>
    <col min="13300" max="13300" width="14" style="25" customWidth="1"/>
    <col min="13301" max="13301" width="19.109375" style="25" customWidth="1"/>
    <col min="13302" max="13302" width="15.88671875" style="25" customWidth="1"/>
    <col min="13303" max="13304" width="11.44140625" style="25"/>
    <col min="13305" max="13305" width="12.88671875" style="25" customWidth="1"/>
    <col min="13306" max="13306" width="11.44140625" style="25" customWidth="1"/>
    <col min="13307" max="13307" width="14.44140625" style="25" customWidth="1"/>
    <col min="13308" max="13550" width="11.44140625" style="25"/>
    <col min="13551" max="13551" width="14.44140625" style="25" customWidth="1"/>
    <col min="13552" max="13552" width="38" style="25" customWidth="1"/>
    <col min="13553" max="13553" width="31.44140625" style="25" customWidth="1"/>
    <col min="13554" max="13554" width="21.44140625" style="25" customWidth="1"/>
    <col min="13555" max="13555" width="19" style="25" customWidth="1"/>
    <col min="13556" max="13556" width="14" style="25" customWidth="1"/>
    <col min="13557" max="13557" width="19.109375" style="25" customWidth="1"/>
    <col min="13558" max="13558" width="15.88671875" style="25" customWidth="1"/>
    <col min="13559" max="13560" width="11.44140625" style="25"/>
    <col min="13561" max="13561" width="12.88671875" style="25" customWidth="1"/>
    <col min="13562" max="13562" width="11.44140625" style="25" customWidth="1"/>
    <col min="13563" max="13563" width="14.44140625" style="25" customWidth="1"/>
    <col min="13564" max="13806" width="11.44140625" style="25"/>
    <col min="13807" max="13807" width="14.44140625" style="25" customWidth="1"/>
    <col min="13808" max="13808" width="38" style="25" customWidth="1"/>
    <col min="13809" max="13809" width="31.44140625" style="25" customWidth="1"/>
    <col min="13810" max="13810" width="21.44140625" style="25" customWidth="1"/>
    <col min="13811" max="13811" width="19" style="25" customWidth="1"/>
    <col min="13812" max="13812" width="14" style="25" customWidth="1"/>
    <col min="13813" max="13813" width="19.109375" style="25" customWidth="1"/>
    <col min="13814" max="13814" width="15.88671875" style="25" customWidth="1"/>
    <col min="13815" max="13816" width="11.44140625" style="25"/>
    <col min="13817" max="13817" width="12.88671875" style="25" customWidth="1"/>
    <col min="13818" max="13818" width="11.44140625" style="25" customWidth="1"/>
    <col min="13819" max="13819" width="14.44140625" style="25" customWidth="1"/>
    <col min="13820" max="14062" width="11.44140625" style="25"/>
    <col min="14063" max="14063" width="14.44140625" style="25" customWidth="1"/>
    <col min="14064" max="14064" width="38" style="25" customWidth="1"/>
    <col min="14065" max="14065" width="31.44140625" style="25" customWidth="1"/>
    <col min="14066" max="14066" width="21.44140625" style="25" customWidth="1"/>
    <col min="14067" max="14067" width="19" style="25" customWidth="1"/>
    <col min="14068" max="14068" width="14" style="25" customWidth="1"/>
    <col min="14069" max="14069" width="19.109375" style="25" customWidth="1"/>
    <col min="14070" max="14070" width="15.88671875" style="25" customWidth="1"/>
    <col min="14071" max="14072" width="11.44140625" style="25"/>
    <col min="14073" max="14073" width="12.88671875" style="25" customWidth="1"/>
    <col min="14074" max="14074" width="11.44140625" style="25" customWidth="1"/>
    <col min="14075" max="14075" width="14.44140625" style="25" customWidth="1"/>
    <col min="14076" max="14318" width="11.44140625" style="25"/>
    <col min="14319" max="14319" width="14.44140625" style="25" customWidth="1"/>
    <col min="14320" max="14320" width="38" style="25" customWidth="1"/>
    <col min="14321" max="14321" width="31.44140625" style="25" customWidth="1"/>
    <col min="14322" max="14322" width="21.44140625" style="25" customWidth="1"/>
    <col min="14323" max="14323" width="19" style="25" customWidth="1"/>
    <col min="14324" max="14324" width="14" style="25" customWidth="1"/>
    <col min="14325" max="14325" width="19.109375" style="25" customWidth="1"/>
    <col min="14326" max="14326" width="15.88671875" style="25" customWidth="1"/>
    <col min="14327" max="14328" width="11.44140625" style="25"/>
    <col min="14329" max="14329" width="12.88671875" style="25" customWidth="1"/>
    <col min="14330" max="14330" width="11.44140625" style="25" customWidth="1"/>
    <col min="14331" max="14331" width="14.44140625" style="25" customWidth="1"/>
    <col min="14332" max="14574" width="11.44140625" style="25"/>
    <col min="14575" max="14575" width="14.44140625" style="25" customWidth="1"/>
    <col min="14576" max="14576" width="38" style="25" customWidth="1"/>
    <col min="14577" max="14577" width="31.44140625" style="25" customWidth="1"/>
    <col min="14578" max="14578" width="21.44140625" style="25" customWidth="1"/>
    <col min="14579" max="14579" width="19" style="25" customWidth="1"/>
    <col min="14580" max="14580" width="14" style="25" customWidth="1"/>
    <col min="14581" max="14581" width="19.109375" style="25" customWidth="1"/>
    <col min="14582" max="14582" width="15.88671875" style="25" customWidth="1"/>
    <col min="14583" max="14584" width="11.44140625" style="25"/>
    <col min="14585" max="14585" width="12.88671875" style="25" customWidth="1"/>
    <col min="14586" max="14586" width="11.44140625" style="25" customWidth="1"/>
    <col min="14587" max="14587" width="14.44140625" style="25" customWidth="1"/>
    <col min="14588" max="14830" width="11.44140625" style="25"/>
    <col min="14831" max="14831" width="14.44140625" style="25" customWidth="1"/>
    <col min="14832" max="14832" width="38" style="25" customWidth="1"/>
    <col min="14833" max="14833" width="31.44140625" style="25" customWidth="1"/>
    <col min="14834" max="14834" width="21.44140625" style="25" customWidth="1"/>
    <col min="14835" max="14835" width="19" style="25" customWidth="1"/>
    <col min="14836" max="14836" width="14" style="25" customWidth="1"/>
    <col min="14837" max="14837" width="19.109375" style="25" customWidth="1"/>
    <col min="14838" max="14838" width="15.88671875" style="25" customWidth="1"/>
    <col min="14839" max="14840" width="11.44140625" style="25"/>
    <col min="14841" max="14841" width="12.88671875" style="25" customWidth="1"/>
    <col min="14842" max="14842" width="11.44140625" style="25" customWidth="1"/>
    <col min="14843" max="14843" width="14.44140625" style="25" customWidth="1"/>
    <col min="14844" max="15086" width="11.44140625" style="25"/>
    <col min="15087" max="15087" width="14.44140625" style="25" customWidth="1"/>
    <col min="15088" max="15088" width="38" style="25" customWidth="1"/>
    <col min="15089" max="15089" width="31.44140625" style="25" customWidth="1"/>
    <col min="15090" max="15090" width="21.44140625" style="25" customWidth="1"/>
    <col min="15091" max="15091" width="19" style="25" customWidth="1"/>
    <col min="15092" max="15092" width="14" style="25" customWidth="1"/>
    <col min="15093" max="15093" width="19.109375" style="25" customWidth="1"/>
    <col min="15094" max="15094" width="15.88671875" style="25" customWidth="1"/>
    <col min="15095" max="15096" width="11.44140625" style="25"/>
    <col min="15097" max="15097" width="12.88671875" style="25" customWidth="1"/>
    <col min="15098" max="15098" width="11.44140625" style="25" customWidth="1"/>
    <col min="15099" max="15099" width="14.44140625" style="25" customWidth="1"/>
    <col min="15100" max="15342" width="11.44140625" style="25"/>
    <col min="15343" max="15343" width="14.44140625" style="25" customWidth="1"/>
    <col min="15344" max="15344" width="38" style="25" customWidth="1"/>
    <col min="15345" max="15345" width="31.44140625" style="25" customWidth="1"/>
    <col min="15346" max="15346" width="21.44140625" style="25" customWidth="1"/>
    <col min="15347" max="15347" width="19" style="25" customWidth="1"/>
    <col min="15348" max="15348" width="14" style="25" customWidth="1"/>
    <col min="15349" max="15349" width="19.109375" style="25" customWidth="1"/>
    <col min="15350" max="15350" width="15.88671875" style="25" customWidth="1"/>
    <col min="15351" max="15352" width="11.44140625" style="25"/>
    <col min="15353" max="15353" width="12.88671875" style="25" customWidth="1"/>
    <col min="15354" max="15354" width="11.44140625" style="25" customWidth="1"/>
    <col min="15355" max="15355" width="14.44140625" style="25" customWidth="1"/>
    <col min="15356" max="15598" width="11.44140625" style="25"/>
    <col min="15599" max="15599" width="14.44140625" style="25" customWidth="1"/>
    <col min="15600" max="15600" width="38" style="25" customWidth="1"/>
    <col min="15601" max="15601" width="31.44140625" style="25" customWidth="1"/>
    <col min="15602" max="15602" width="21.44140625" style="25" customWidth="1"/>
    <col min="15603" max="15603" width="19" style="25" customWidth="1"/>
    <col min="15604" max="15604" width="14" style="25" customWidth="1"/>
    <col min="15605" max="15605" width="19.109375" style="25" customWidth="1"/>
    <col min="15606" max="15606" width="15.88671875" style="25" customWidth="1"/>
    <col min="15607" max="15608" width="11.44140625" style="25"/>
    <col min="15609" max="15609" width="12.88671875" style="25" customWidth="1"/>
    <col min="15610" max="15610" width="11.44140625" style="25" customWidth="1"/>
    <col min="15611" max="15611" width="14.44140625" style="25" customWidth="1"/>
    <col min="15612" max="15854" width="11.44140625" style="25"/>
    <col min="15855" max="15855" width="14.44140625" style="25" customWidth="1"/>
    <col min="15856" max="15856" width="38" style="25" customWidth="1"/>
    <col min="15857" max="15857" width="31.44140625" style="25" customWidth="1"/>
    <col min="15858" max="15858" width="21.44140625" style="25" customWidth="1"/>
    <col min="15859" max="15859" width="19" style="25" customWidth="1"/>
    <col min="15860" max="15860" width="14" style="25" customWidth="1"/>
    <col min="15861" max="15861" width="19.109375" style="25" customWidth="1"/>
    <col min="15862" max="15862" width="15.88671875" style="25" customWidth="1"/>
    <col min="15863" max="15864" width="11.44140625" style="25"/>
    <col min="15865" max="15865" width="12.88671875" style="25" customWidth="1"/>
    <col min="15866" max="15866" width="11.44140625" style="25" customWidth="1"/>
    <col min="15867" max="15867" width="14.44140625" style="25" customWidth="1"/>
    <col min="15868" max="16110" width="11.44140625" style="25"/>
    <col min="16111" max="16111" width="14.44140625" style="25" customWidth="1"/>
    <col min="16112" max="16112" width="38" style="25" customWidth="1"/>
    <col min="16113" max="16113" width="31.44140625" style="25" customWidth="1"/>
    <col min="16114" max="16114" width="21.44140625" style="25" customWidth="1"/>
    <col min="16115" max="16115" width="19" style="25" customWidth="1"/>
    <col min="16116" max="16116" width="14" style="25" customWidth="1"/>
    <col min="16117" max="16117" width="19.109375" style="25" customWidth="1"/>
    <col min="16118" max="16118" width="15.88671875" style="25" customWidth="1"/>
    <col min="16119" max="16120" width="11.44140625" style="25"/>
    <col min="16121" max="16121" width="12.88671875" style="25" customWidth="1"/>
    <col min="16122" max="16122" width="11.44140625" style="25" customWidth="1"/>
    <col min="16123" max="16123" width="14.44140625" style="25" customWidth="1"/>
    <col min="16124" max="16384" width="11.44140625" style="25"/>
  </cols>
  <sheetData>
    <row r="1" spans="2:6" ht="15" thickBot="1" x14ac:dyDescent="0.35"/>
    <row r="2" spans="2:6" ht="14.4" customHeight="1" x14ac:dyDescent="0.3">
      <c r="B2" s="160" t="s">
        <v>28</v>
      </c>
      <c r="C2" s="161"/>
      <c r="D2" s="161"/>
      <c r="E2" s="161"/>
      <c r="F2" s="162"/>
    </row>
    <row r="3" spans="2:6" ht="14.4" customHeight="1" x14ac:dyDescent="0.3">
      <c r="B3" s="163"/>
      <c r="C3" s="164"/>
      <c r="D3" s="164"/>
      <c r="E3" s="164"/>
      <c r="F3" s="165"/>
    </row>
    <row r="4" spans="2:6" ht="14.4" customHeight="1" thickBot="1" x14ac:dyDescent="0.35">
      <c r="B4" s="166"/>
      <c r="C4" s="167"/>
      <c r="D4" s="167"/>
      <c r="E4" s="167"/>
      <c r="F4" s="168"/>
    </row>
    <row r="5" spans="2:6" ht="16.2" thickBot="1" x14ac:dyDescent="0.35">
      <c r="B5" s="169" t="s">
        <v>29</v>
      </c>
      <c r="C5" s="170"/>
      <c r="D5" s="193"/>
      <c r="E5" s="194"/>
      <c r="F5" s="195"/>
    </row>
    <row r="6" spans="2:6" ht="5.0999999999999996" customHeight="1" thickBot="1" x14ac:dyDescent="0.35">
      <c r="B6" s="40"/>
      <c r="C6" s="40"/>
      <c r="D6" s="40"/>
      <c r="E6" s="40"/>
      <c r="F6" s="34"/>
    </row>
    <row r="7" spans="2:6" ht="15" customHeight="1" x14ac:dyDescent="0.3">
      <c r="B7" s="171" t="s">
        <v>30</v>
      </c>
      <c r="C7" s="171" t="s">
        <v>31</v>
      </c>
      <c r="D7" s="171" t="s">
        <v>37</v>
      </c>
      <c r="E7" s="173" t="s">
        <v>32</v>
      </c>
      <c r="F7" s="171" t="s">
        <v>33</v>
      </c>
    </row>
    <row r="8" spans="2:6" ht="43.65" customHeight="1" thickBot="1" x14ac:dyDescent="0.35">
      <c r="B8" s="172"/>
      <c r="C8" s="172"/>
      <c r="D8" s="172"/>
      <c r="E8" s="174"/>
      <c r="F8" s="172"/>
    </row>
    <row r="9" spans="2:6" ht="42" thickBot="1" x14ac:dyDescent="0.35">
      <c r="B9" s="60" t="str">
        <f>+Priorización!D12</f>
        <v>Contratacion Administrativa Ejecucion</v>
      </c>
      <c r="C9" s="60" t="str">
        <f>+'[3]Plan+Tareas'!$G$21</f>
        <v>Carpetas contractuales, aplicativos de Gestión Transparente y SECOP</v>
      </c>
      <c r="D9" s="61" t="s">
        <v>38</v>
      </c>
      <c r="E9" s="73">
        <f>+[3]Presupuesto!$G$2</f>
        <v>80</v>
      </c>
      <c r="F9" s="55" t="s">
        <v>34</v>
      </c>
    </row>
    <row r="10" spans="2:6" ht="42" thickBot="1" x14ac:dyDescent="0.35">
      <c r="B10" s="60" t="str">
        <f>+Priorización!D13</f>
        <v>Contratacion Administrativa Ejecucion</v>
      </c>
      <c r="C10" s="60" t="str">
        <f>+'[3]Plan+Tareas'!$G$21</f>
        <v>Carpetas contractuales, aplicativos de Gestión Transparente y SECOP</v>
      </c>
      <c r="D10" s="61" t="s">
        <v>38</v>
      </c>
      <c r="E10" s="73">
        <f>+[3]Presupuesto!$G$2</f>
        <v>80</v>
      </c>
      <c r="F10" s="55" t="s">
        <v>34</v>
      </c>
    </row>
    <row r="11" spans="2:6" ht="42" thickBot="1" x14ac:dyDescent="0.35">
      <c r="B11" s="60" t="str">
        <f>+Priorización!D14</f>
        <v>Contratacion Administrativa Precontractual</v>
      </c>
      <c r="C11" s="60" t="str">
        <f>+'[3]Plan+Tareas'!$G$21</f>
        <v>Carpetas contractuales, aplicativos de Gestión Transparente y SECOP</v>
      </c>
      <c r="D11" s="62" t="s">
        <v>38</v>
      </c>
      <c r="E11" s="73">
        <f>+E9</f>
        <v>80</v>
      </c>
      <c r="F11" s="55" t="s">
        <v>34</v>
      </c>
    </row>
    <row r="12" spans="2:6" ht="42" thickBot="1" x14ac:dyDescent="0.35">
      <c r="B12" s="60" t="str">
        <f>+Priorización!D15</f>
        <v>Contratacion Administrativa Precontractual</v>
      </c>
      <c r="C12" s="60" t="str">
        <f>+'[3]Plan+Tareas'!$G$21</f>
        <v>Carpetas contractuales, aplicativos de Gestión Transparente y SECOP</v>
      </c>
      <c r="D12" s="62" t="s">
        <v>38</v>
      </c>
      <c r="E12" s="73">
        <f>+E10</f>
        <v>80</v>
      </c>
      <c r="F12" s="55" t="s">
        <v>34</v>
      </c>
    </row>
    <row r="13" spans="2:6" ht="28.2" thickBot="1" x14ac:dyDescent="0.35">
      <c r="B13" s="60" t="str">
        <f>+Priorización!D16</f>
        <v>Presupuestal</v>
      </c>
      <c r="C13" s="60" t="str">
        <f>+'[3]Plan+Tareas'!$G$22</f>
        <v>Sistema de Información Presupuestal</v>
      </c>
      <c r="D13" s="62" t="s">
        <v>38</v>
      </c>
      <c r="E13" s="73">
        <f>+E11</f>
        <v>80</v>
      </c>
      <c r="F13" s="55" t="s">
        <v>34</v>
      </c>
    </row>
    <row r="14" spans="2:6" ht="42" thickBot="1" x14ac:dyDescent="0.35">
      <c r="B14" s="60" t="str">
        <f>+Priorización!D17</f>
        <v>Contratacion Administrativa Ejecucion</v>
      </c>
      <c r="C14" s="60" t="str">
        <f>+'[3]Plan+Tareas'!$G$21</f>
        <v>Carpetas contractuales, aplicativos de Gestión Transparente y SECOP</v>
      </c>
      <c r="D14" s="62" t="s">
        <v>38</v>
      </c>
      <c r="E14" s="73">
        <f t="shared" ref="E14:E18" si="0">+E13</f>
        <v>80</v>
      </c>
      <c r="F14" s="55" t="s">
        <v>34</v>
      </c>
    </row>
    <row r="15" spans="2:6" ht="42" thickBot="1" x14ac:dyDescent="0.35">
      <c r="B15" s="60" t="str">
        <f>+Priorización!D18</f>
        <v>Contratacion Administrativa Ejecucion</v>
      </c>
      <c r="C15" s="60" t="str">
        <f>+'[3]Plan+Tareas'!$G$21</f>
        <v>Carpetas contractuales, aplicativos de Gestión Transparente y SECOP</v>
      </c>
      <c r="D15" s="62" t="s">
        <v>38</v>
      </c>
      <c r="E15" s="73">
        <f t="shared" si="0"/>
        <v>80</v>
      </c>
      <c r="F15" s="55" t="s">
        <v>34</v>
      </c>
    </row>
    <row r="16" spans="2:6" ht="28.2" thickBot="1" x14ac:dyDescent="0.35">
      <c r="B16" s="60" t="str">
        <f>+Priorización!D19</f>
        <v>Proceso presupuestal de la Corporación</v>
      </c>
      <c r="C16" s="60" t="str">
        <f>+'[3]Plan+Tareas'!$G$22</f>
        <v>Sistema de Información Presupuestal</v>
      </c>
      <c r="D16" s="62" t="s">
        <v>38</v>
      </c>
      <c r="E16" s="73">
        <f t="shared" si="0"/>
        <v>80</v>
      </c>
      <c r="F16" s="55" t="s">
        <v>34</v>
      </c>
    </row>
    <row r="17" spans="2:6" ht="42" thickBot="1" x14ac:dyDescent="0.35">
      <c r="B17" s="60" t="str">
        <f>+Priorización!D20</f>
        <v xml:space="preserve">Proceso de apoyo a la gestion </v>
      </c>
      <c r="C17" s="60" t="s">
        <v>165</v>
      </c>
      <c r="D17" s="62" t="s">
        <v>38</v>
      </c>
      <c r="E17" s="73">
        <f t="shared" si="0"/>
        <v>80</v>
      </c>
      <c r="F17" s="55" t="s">
        <v>34</v>
      </c>
    </row>
    <row r="18" spans="2:6" ht="15" thickBot="1" x14ac:dyDescent="0.35">
      <c r="B18" s="60" t="str">
        <f>+Priorización!D21</f>
        <v xml:space="preserve">Proceso de apoyo a la gestion </v>
      </c>
      <c r="C18" s="60" t="s">
        <v>167</v>
      </c>
      <c r="D18" s="62" t="s">
        <v>38</v>
      </c>
      <c r="E18" s="54">
        <f t="shared" si="0"/>
        <v>80</v>
      </c>
      <c r="F18" s="55" t="s">
        <v>34</v>
      </c>
    </row>
    <row r="19" spans="2:6" ht="69.599999999999994" thickBot="1" x14ac:dyDescent="0.35">
      <c r="B19" s="60" t="str">
        <f>+Priorización!D22</f>
        <v>Proceso estrategico para el desarrollo de las prioridades estrategicas para la atracción, desarrollo y generación de retos</v>
      </c>
      <c r="C19" s="60" t="str">
        <f>+'[3]Plan+Tareas'!$G$30</f>
        <v>Documentos, presentaciones, simulaciones de la nueva estructura liquida de la Corporación</v>
      </c>
      <c r="D19" s="62" t="s">
        <v>38</v>
      </c>
      <c r="E19" s="54">
        <f>+[3]Presupuesto!$G$11</f>
        <v>80</v>
      </c>
      <c r="F19" s="55" t="s">
        <v>34</v>
      </c>
    </row>
    <row r="20" spans="2:6" ht="27" thickBot="1" x14ac:dyDescent="0.35">
      <c r="B20" s="60" t="str">
        <f>+Priorización!D23</f>
        <v>Gobernanza y gestion</v>
      </c>
      <c r="C20" s="65" t="str">
        <f>+'[3]Plan+Tareas'!$G$31</f>
        <v>Actas de Asamblea de afiliados y Junta Directiva de la Corporación</v>
      </c>
      <c r="D20" s="62" t="s">
        <v>38</v>
      </c>
      <c r="E20" s="54">
        <f>+[3]Presupuesto!$G$12</f>
        <v>80</v>
      </c>
      <c r="F20" s="55" t="s">
        <v>34</v>
      </c>
    </row>
    <row r="21" spans="2:6" ht="55.8" thickBot="1" x14ac:dyDescent="0.35">
      <c r="B21" s="60" t="str">
        <f>+Priorización!D24</f>
        <v xml:space="preserve">Proceso de apoyo a la gestion </v>
      </c>
      <c r="C21" s="60" t="s">
        <v>183</v>
      </c>
      <c r="D21" s="62" t="s">
        <v>38</v>
      </c>
      <c r="E21" s="54">
        <f>+E18</f>
        <v>80</v>
      </c>
      <c r="F21" s="55" t="s">
        <v>34</v>
      </c>
    </row>
    <row r="22" spans="2:6" ht="69.599999999999994" thickBot="1" x14ac:dyDescent="0.35">
      <c r="B22" s="60" t="str">
        <f>+Priorización!D25</f>
        <v>Proceso estrategico para el desarrollo de las prioridades estrategicas para la atracción, desarrollo y generación de retos</v>
      </c>
      <c r="C22" s="60" t="str">
        <f>+'[3]Plan+Tareas'!$G$31</f>
        <v>Actas de Asamblea de afiliados y Junta Directiva de la Corporación</v>
      </c>
      <c r="D22" s="62" t="s">
        <v>38</v>
      </c>
      <c r="E22" s="54">
        <f>+E18</f>
        <v>80</v>
      </c>
      <c r="F22" s="55" t="s">
        <v>34</v>
      </c>
    </row>
    <row r="23" spans="2:6" ht="42" thickBot="1" x14ac:dyDescent="0.35">
      <c r="B23" s="60" t="str">
        <f>+Priorización!D26</f>
        <v>Proceso contractual de concesión de espacios</v>
      </c>
      <c r="C23" s="60" t="str">
        <f>+'[3]Plan+Tareas'!$G$26</f>
        <v>Carpetas de contratos de concesión de espacios del Landing</v>
      </c>
      <c r="D23" s="62" t="s">
        <v>38</v>
      </c>
      <c r="E23" s="54">
        <f>+[3]Presupuesto!$G$7</f>
        <v>64</v>
      </c>
      <c r="F23" s="55" t="s">
        <v>34</v>
      </c>
    </row>
    <row r="24" spans="2:6" ht="55.8" thickBot="1" x14ac:dyDescent="0.35">
      <c r="B24" s="60" t="str">
        <f>+Priorización!D27</f>
        <v>Proceso negocios del conocimiento</v>
      </c>
      <c r="C24" s="60" t="str">
        <f>+'[3]Plan+Tareas'!$G$25</f>
        <v>Informes de seguimiento al cumplimiento de indicadores de la Corporación y Plan de Desarrollo: 2020-2023</v>
      </c>
      <c r="D24" s="62" t="s">
        <v>38</v>
      </c>
      <c r="E24" s="54">
        <f>+[3]Presupuesto!$G$6</f>
        <v>80</v>
      </c>
      <c r="F24" s="55" t="s">
        <v>34</v>
      </c>
    </row>
    <row r="25" spans="2:6" ht="42" thickBot="1" x14ac:dyDescent="0.35">
      <c r="B25" s="60" t="str">
        <f>+Priorización!D28</f>
        <v>Proceso contractual de adquisicion de bienes y servicios</v>
      </c>
      <c r="C25" s="60" t="str">
        <f>+'[3]Plan+Tareas'!$G$26</f>
        <v>Carpetas de contratos de concesión de espacios del Landing</v>
      </c>
      <c r="D25" s="62" t="s">
        <v>38</v>
      </c>
      <c r="E25" s="54">
        <f>+[3]Presupuesto!$G$7</f>
        <v>64</v>
      </c>
      <c r="F25" s="55" t="s">
        <v>34</v>
      </c>
    </row>
    <row r="26" spans="2:6" ht="15" thickBot="1" x14ac:dyDescent="0.35">
      <c r="B26" s="175" t="s">
        <v>35</v>
      </c>
      <c r="C26" s="176"/>
      <c r="D26" s="177"/>
      <c r="E26" s="74">
        <f>SUM(E9:E25)</f>
        <v>1328</v>
      </c>
      <c r="F26" s="30"/>
    </row>
    <row r="27" spans="2:6" ht="15" thickBot="1" x14ac:dyDescent="0.35">
      <c r="B27" s="178" t="s">
        <v>72</v>
      </c>
      <c r="C27" s="179"/>
      <c r="D27" s="180"/>
      <c r="E27" s="75">
        <f>+[4]Hoja1!$E$2+[4]Hoja1!$E$3+[4]Hoja1!$E$4+[4]Hoja1!$E$5+[4]Hoja1!$E$6</f>
        <v>368</v>
      </c>
      <c r="F27" s="29"/>
    </row>
    <row r="28" spans="2:6" ht="15" thickBot="1" x14ac:dyDescent="0.35">
      <c r="B28" s="181" t="s">
        <v>36</v>
      </c>
      <c r="C28" s="182"/>
      <c r="D28" s="183"/>
      <c r="E28" s="76">
        <f>+E26-E27</f>
        <v>960</v>
      </c>
      <c r="F28" s="27"/>
    </row>
    <row r="29" spans="2:6" x14ac:dyDescent="0.3">
      <c r="B29" s="184" t="s">
        <v>46</v>
      </c>
      <c r="C29" s="185"/>
      <c r="D29" s="185"/>
      <c r="E29" s="185"/>
      <c r="F29" s="186"/>
    </row>
    <row r="30" spans="2:6" x14ac:dyDescent="0.3">
      <c r="B30" s="187"/>
      <c r="C30" s="188"/>
      <c r="D30" s="188"/>
      <c r="E30" s="188"/>
      <c r="F30" s="189"/>
    </row>
    <row r="31" spans="2:6" ht="15" thickBot="1" x14ac:dyDescent="0.35">
      <c r="B31" s="190"/>
      <c r="C31" s="191"/>
      <c r="D31" s="191"/>
      <c r="E31" s="191"/>
      <c r="F31" s="192"/>
    </row>
    <row r="32" spans="2:6" x14ac:dyDescent="0.3">
      <c r="B32" s="28"/>
      <c r="C32" s="28"/>
      <c r="D32" s="28"/>
      <c r="E32" s="28"/>
      <c r="F32" s="28"/>
    </row>
    <row r="33" spans="2:7" x14ac:dyDescent="0.3">
      <c r="B33" s="41" t="s">
        <v>47</v>
      </c>
      <c r="C33" s="26"/>
    </row>
    <row r="34" spans="2:7" x14ac:dyDescent="0.3">
      <c r="B34" s="26"/>
      <c r="C34" s="26"/>
      <c r="D34" s="26"/>
      <c r="E34" s="26"/>
      <c r="F34" s="26"/>
      <c r="G34" s="26"/>
    </row>
    <row r="35" spans="2:7" x14ac:dyDescent="0.3">
      <c r="B35" s="26"/>
      <c r="C35" s="31"/>
      <c r="D35" s="31"/>
      <c r="E35" s="32"/>
      <c r="F35" s="32"/>
      <c r="G35" s="26"/>
    </row>
    <row r="36" spans="2:7" x14ac:dyDescent="0.3">
      <c r="C36" s="26"/>
      <c r="D36" s="33"/>
      <c r="E36" s="26"/>
      <c r="F36" s="26"/>
      <c r="G36" s="26"/>
    </row>
    <row r="37" spans="2:7" x14ac:dyDescent="0.3">
      <c r="C37" s="26"/>
      <c r="D37" s="26"/>
      <c r="E37" s="26"/>
      <c r="F37" s="26"/>
      <c r="G37" s="26"/>
    </row>
    <row r="38" spans="2:7" x14ac:dyDescent="0.3">
      <c r="C38" s="26"/>
      <c r="D38" s="26"/>
      <c r="E38" s="26"/>
      <c r="F38" s="26"/>
      <c r="G38" s="26"/>
    </row>
    <row r="39" spans="2:7" x14ac:dyDescent="0.3">
      <c r="C39" s="26"/>
      <c r="D39" s="26"/>
      <c r="E39" s="26"/>
      <c r="F39" s="26"/>
      <c r="G39" s="26"/>
    </row>
  </sheetData>
  <mergeCells count="12">
    <mergeCell ref="B26:D26"/>
    <mergeCell ref="B27:D27"/>
    <mergeCell ref="B28:D28"/>
    <mergeCell ref="B29:F31"/>
    <mergeCell ref="D5:F5"/>
    <mergeCell ref="D7:D8"/>
    <mergeCell ref="B2:F4"/>
    <mergeCell ref="B5:C5"/>
    <mergeCell ref="B7:B8"/>
    <mergeCell ref="C7:C8"/>
    <mergeCell ref="E7:E8"/>
    <mergeCell ref="F7:F8"/>
  </mergeCells>
  <dataValidations count="2">
    <dataValidation type="list" allowBlank="1" showInputMessage="1" showErrorMessage="1" sqref="F9:F25">
      <formula1>"Si,No"</formula1>
    </dataValidation>
    <dataValidation type="list" allowBlank="1" showInputMessage="1" showErrorMessage="1" sqref="D9:D25">
      <formula1>"Aseguramiento,Consultoria"</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tabSelected="1" topLeftCell="A37" workbookViewId="0">
      <selection activeCell="G38" sqref="G38"/>
    </sheetView>
  </sheetViews>
  <sheetFormatPr baseColWidth="10" defaultRowHeight="14.4" x14ac:dyDescent="0.3"/>
  <cols>
    <col min="1" max="1" width="12.33203125" bestFit="1" customWidth="1"/>
    <col min="2" max="2" width="47" customWidth="1"/>
    <col min="3" max="3" width="27.33203125" customWidth="1"/>
    <col min="4" max="4" width="28.77734375" customWidth="1"/>
    <col min="5" max="5" width="26.6640625" bestFit="1" customWidth="1"/>
    <col min="6" max="6" width="24.6640625" customWidth="1"/>
    <col min="7" max="7" width="22.6640625" customWidth="1"/>
  </cols>
  <sheetData>
    <row r="1" spans="1:7" ht="15" customHeight="1" x14ac:dyDescent="0.3">
      <c r="A1" s="198" t="s">
        <v>73</v>
      </c>
      <c r="B1" s="198"/>
      <c r="C1" s="198"/>
      <c r="D1" s="198"/>
      <c r="E1" s="198"/>
      <c r="F1" s="198"/>
      <c r="G1" s="198"/>
    </row>
    <row r="2" spans="1:7" ht="15.75" customHeight="1" x14ac:dyDescent="0.3">
      <c r="A2" s="199" t="s">
        <v>74</v>
      </c>
      <c r="B2" s="199"/>
      <c r="C2" s="197" t="s">
        <v>158</v>
      </c>
      <c r="D2" s="197"/>
      <c r="E2" s="197"/>
      <c r="F2" s="197"/>
      <c r="G2" s="197"/>
    </row>
    <row r="3" spans="1:7" ht="15.75" customHeight="1" x14ac:dyDescent="0.3">
      <c r="A3" s="196" t="s">
        <v>75</v>
      </c>
      <c r="B3" s="196"/>
      <c r="C3" s="197" t="s">
        <v>159</v>
      </c>
      <c r="D3" s="197"/>
      <c r="E3" s="197"/>
      <c r="F3" s="197"/>
      <c r="G3" s="197"/>
    </row>
    <row r="4" spans="1:7" ht="15.75" customHeight="1" x14ac:dyDescent="0.3">
      <c r="A4" s="196" t="s">
        <v>77</v>
      </c>
      <c r="B4" s="196"/>
      <c r="C4" s="197" t="s">
        <v>78</v>
      </c>
      <c r="D4" s="197"/>
      <c r="E4" s="197"/>
      <c r="F4" s="197"/>
      <c r="G4" s="197"/>
    </row>
    <row r="5" spans="1:7" ht="15.75" customHeight="1" x14ac:dyDescent="0.3">
      <c r="A5" s="196" t="s">
        <v>79</v>
      </c>
      <c r="B5" s="196"/>
      <c r="C5" s="200" t="s">
        <v>76</v>
      </c>
      <c r="D5" s="201"/>
      <c r="E5" s="201"/>
      <c r="F5" s="201"/>
      <c r="G5" s="202"/>
    </row>
    <row r="6" spans="1:7" ht="15.75" customHeight="1" x14ac:dyDescent="0.3">
      <c r="A6" s="196" t="s">
        <v>80</v>
      </c>
      <c r="B6" s="196"/>
      <c r="C6" s="197" t="s">
        <v>189</v>
      </c>
      <c r="D6" s="197"/>
      <c r="E6" s="197"/>
      <c r="F6" s="197"/>
      <c r="G6" s="197"/>
    </row>
    <row r="7" spans="1:7" ht="15.75" customHeight="1" x14ac:dyDescent="0.3">
      <c r="A7" s="196" t="s">
        <v>81</v>
      </c>
      <c r="B7" s="196"/>
      <c r="C7" s="196" t="s">
        <v>82</v>
      </c>
      <c r="D7" s="196"/>
      <c r="E7" s="196"/>
      <c r="F7" s="196"/>
      <c r="G7" s="196"/>
    </row>
    <row r="8" spans="1:7" ht="46.5" customHeight="1" x14ac:dyDescent="0.3">
      <c r="A8" s="196" t="s">
        <v>83</v>
      </c>
      <c r="B8" s="196"/>
      <c r="C8" s="197" t="s">
        <v>84</v>
      </c>
      <c r="D8" s="197"/>
      <c r="E8" s="197"/>
      <c r="F8" s="197"/>
      <c r="G8" s="197"/>
    </row>
    <row r="9" spans="1:7" ht="31.5" customHeight="1" x14ac:dyDescent="0.3">
      <c r="A9" s="196" t="s">
        <v>85</v>
      </c>
      <c r="B9" s="196"/>
      <c r="C9" s="197" t="s">
        <v>160</v>
      </c>
      <c r="D9" s="197"/>
      <c r="E9" s="197"/>
      <c r="F9" s="197"/>
      <c r="G9" s="197"/>
    </row>
    <row r="10" spans="1:7" ht="15.75" customHeight="1" x14ac:dyDescent="0.3">
      <c r="A10" s="203" t="s">
        <v>86</v>
      </c>
      <c r="B10" s="203"/>
      <c r="C10" s="203"/>
      <c r="D10" s="203"/>
      <c r="E10" s="203"/>
      <c r="F10" s="203"/>
      <c r="G10" s="203"/>
    </row>
    <row r="11" spans="1:7" ht="15" customHeight="1" x14ac:dyDescent="0.3">
      <c r="A11" s="197" t="s">
        <v>87</v>
      </c>
      <c r="B11" s="197"/>
      <c r="C11" s="197" t="s">
        <v>88</v>
      </c>
      <c r="D11" s="197"/>
      <c r="E11" s="197"/>
      <c r="F11" s="197"/>
      <c r="G11" s="197"/>
    </row>
    <row r="12" spans="1:7" ht="18" customHeight="1" x14ac:dyDescent="0.3">
      <c r="A12" s="197" t="s">
        <v>89</v>
      </c>
      <c r="B12" s="197"/>
      <c r="C12" s="197" t="s">
        <v>90</v>
      </c>
      <c r="D12" s="197"/>
      <c r="E12" s="197"/>
      <c r="F12" s="197"/>
      <c r="G12" s="197"/>
    </row>
    <row r="13" spans="1:7" ht="18" customHeight="1" x14ac:dyDescent="0.3">
      <c r="A13" s="197" t="s">
        <v>91</v>
      </c>
      <c r="B13" s="197"/>
      <c r="C13" s="197" t="s">
        <v>92</v>
      </c>
      <c r="D13" s="197"/>
      <c r="E13" s="197"/>
      <c r="F13" s="197"/>
      <c r="G13" s="197"/>
    </row>
    <row r="14" spans="1:7" ht="15" customHeight="1" x14ac:dyDescent="0.3">
      <c r="A14" s="197" t="s">
        <v>93</v>
      </c>
      <c r="B14" s="197"/>
      <c r="C14" s="197" t="s">
        <v>94</v>
      </c>
      <c r="D14" s="197"/>
      <c r="E14" s="197"/>
      <c r="F14" s="197"/>
      <c r="G14" s="197"/>
    </row>
    <row r="15" spans="1:7" ht="19.5" customHeight="1" x14ac:dyDescent="0.3">
      <c r="A15" s="204" t="s">
        <v>95</v>
      </c>
      <c r="B15" s="204"/>
      <c r="C15" s="205" t="s">
        <v>96</v>
      </c>
      <c r="D15" s="206"/>
      <c r="E15" s="206"/>
      <c r="F15" s="206"/>
      <c r="G15" s="206"/>
    </row>
    <row r="16" spans="1:7" ht="15.75" customHeight="1" x14ac:dyDescent="0.3">
      <c r="A16" s="203" t="s">
        <v>97</v>
      </c>
      <c r="B16" s="203"/>
      <c r="C16" s="203"/>
      <c r="D16" s="203"/>
      <c r="E16" s="203"/>
      <c r="F16" s="203"/>
      <c r="G16" s="203"/>
    </row>
    <row r="17" spans="1:7" ht="15" customHeight="1" x14ac:dyDescent="0.3">
      <c r="A17" s="197" t="s">
        <v>98</v>
      </c>
      <c r="B17" s="197"/>
      <c r="C17" s="197" t="s">
        <v>99</v>
      </c>
      <c r="D17" s="197"/>
      <c r="E17" s="197"/>
      <c r="F17" s="197"/>
      <c r="G17" s="197"/>
    </row>
    <row r="18" spans="1:7" ht="15" customHeight="1" x14ac:dyDescent="0.3">
      <c r="A18" s="197" t="s">
        <v>100</v>
      </c>
      <c r="B18" s="197"/>
      <c r="C18" s="197" t="s">
        <v>101</v>
      </c>
      <c r="D18" s="197"/>
      <c r="E18" s="197"/>
      <c r="F18" s="197"/>
      <c r="G18" s="197"/>
    </row>
    <row r="19" spans="1:7" x14ac:dyDescent="0.3">
      <c r="A19" s="207"/>
      <c r="B19" s="207"/>
      <c r="C19" s="207"/>
      <c r="D19" s="207"/>
      <c r="E19" s="207"/>
      <c r="F19" s="207"/>
    </row>
    <row r="20" spans="1:7" ht="31.5" customHeight="1" x14ac:dyDescent="0.3">
      <c r="A20" s="77" t="s">
        <v>102</v>
      </c>
      <c r="B20" s="77" t="s">
        <v>179</v>
      </c>
      <c r="C20" s="77" t="s">
        <v>103</v>
      </c>
      <c r="D20" s="77" t="s">
        <v>176</v>
      </c>
      <c r="E20" s="77" t="s">
        <v>104</v>
      </c>
      <c r="F20" s="77" t="s">
        <v>105</v>
      </c>
      <c r="G20" s="77" t="s">
        <v>106</v>
      </c>
    </row>
    <row r="21" spans="1:7" ht="26.4" customHeight="1" x14ac:dyDescent="0.3">
      <c r="A21" s="204" t="s">
        <v>161</v>
      </c>
      <c r="B21" s="66" t="str">
        <f>+Priorización!D12</f>
        <v>Contratacion Administrativa Ejecucion</v>
      </c>
      <c r="C21" s="65" t="str">
        <f>+Priorización!C12</f>
        <v>Ineficiencia en la ejecución</v>
      </c>
      <c r="D21" s="91" t="str">
        <f>+'Procesos A Auditar Vs Recursos'!D9</f>
        <v>Aseguramiento</v>
      </c>
      <c r="E21" s="210" t="s">
        <v>162</v>
      </c>
      <c r="F21" s="213" t="str">
        <f>+'Procesos A Auditar Vs Recursos'!C9</f>
        <v>Carpetas contractuales, aplicativos de Gestión Transparente y SECOP</v>
      </c>
      <c r="G21" s="220" t="s">
        <v>215</v>
      </c>
    </row>
    <row r="22" spans="1:7" x14ac:dyDescent="0.3">
      <c r="A22" s="218"/>
      <c r="B22" s="66" t="str">
        <f>+Priorización!D13</f>
        <v>Contratacion Administrativa Ejecucion</v>
      </c>
      <c r="C22" s="65" t="str">
        <f>+Priorización!C13</f>
        <v>Incumplimiento Contractual</v>
      </c>
      <c r="D22" s="91" t="str">
        <f>+'Procesos A Auditar Vs Recursos'!D10</f>
        <v>Aseguramiento</v>
      </c>
      <c r="E22" s="211"/>
      <c r="F22" s="214"/>
      <c r="G22" s="216"/>
    </row>
    <row r="23" spans="1:7" x14ac:dyDescent="0.3">
      <c r="A23" s="218"/>
      <c r="B23" s="66" t="str">
        <f>+Priorización!D14</f>
        <v>Contratacion Administrativa Precontractual</v>
      </c>
      <c r="C23" s="65" t="str">
        <f>+Priorización!C14</f>
        <v>Retardo en la ejecución</v>
      </c>
      <c r="D23" s="91" t="str">
        <f>+'Procesos A Auditar Vs Recursos'!D11</f>
        <v>Aseguramiento</v>
      </c>
      <c r="E23" s="211"/>
      <c r="F23" s="214"/>
      <c r="G23" s="216"/>
    </row>
    <row r="24" spans="1:7" ht="26.4" x14ac:dyDescent="0.3">
      <c r="A24" s="218"/>
      <c r="B24" s="66" t="str">
        <f>+Priorización!D15</f>
        <v>Contratacion Administrativa Precontractual</v>
      </c>
      <c r="C24" s="65" t="str">
        <f>+Priorización!C15</f>
        <v>Seguimiento equivocado a la ejecución del contrato</v>
      </c>
      <c r="D24" s="91" t="str">
        <f>+'Procesos A Auditar Vs Recursos'!D12</f>
        <v>Aseguramiento</v>
      </c>
      <c r="E24" s="211"/>
      <c r="F24" s="214"/>
      <c r="G24" s="216"/>
    </row>
    <row r="25" spans="1:7" ht="26.4" customHeight="1" x14ac:dyDescent="0.3">
      <c r="A25" s="218"/>
      <c r="B25" s="66" t="str">
        <f>+Priorización!D16</f>
        <v>Presupuestal</v>
      </c>
      <c r="C25" s="65" t="str">
        <f>+Priorización!C16</f>
        <v>desfase en la ejecucion presupuestal del contrato</v>
      </c>
      <c r="D25" s="91" t="str">
        <f>+'Procesos A Auditar Vs Recursos'!D13</f>
        <v>Aseguramiento</v>
      </c>
      <c r="E25" s="211"/>
      <c r="F25" s="214"/>
      <c r="G25" s="216"/>
    </row>
    <row r="26" spans="1:7" ht="26.4" x14ac:dyDescent="0.3">
      <c r="A26" s="218"/>
      <c r="B26" s="66" t="str">
        <f>+Priorización!D17</f>
        <v>Contratacion Administrativa Ejecucion</v>
      </c>
      <c r="C26" s="65" t="str">
        <f>+Priorización!C17</f>
        <v>Incumplimiento de las obligaciones pactadas</v>
      </c>
      <c r="D26" s="91" t="str">
        <f>+'Procesos A Auditar Vs Recursos'!D14</f>
        <v>Aseguramiento</v>
      </c>
      <c r="E26" s="211"/>
      <c r="F26" s="214"/>
      <c r="G26" s="216"/>
    </row>
    <row r="27" spans="1:7" ht="26.4" x14ac:dyDescent="0.3">
      <c r="A27" s="219"/>
      <c r="B27" s="66" t="str">
        <f>+Priorización!D18</f>
        <v>Contratacion Administrativa Ejecucion</v>
      </c>
      <c r="C27" s="65" t="str">
        <f>+Priorización!C18</f>
        <v>Incumplimiento en la Presentación de Informes</v>
      </c>
      <c r="D27" s="91" t="str">
        <f>+'Procesos A Auditar Vs Recursos'!D15</f>
        <v>Aseguramiento</v>
      </c>
      <c r="E27" s="212"/>
      <c r="F27" s="215"/>
      <c r="G27" s="217"/>
    </row>
    <row r="28" spans="1:7" ht="100.8" x14ac:dyDescent="0.3">
      <c r="A28" s="78" t="s">
        <v>108</v>
      </c>
      <c r="B28" s="66" t="str">
        <f>+Priorización!D19</f>
        <v>Proceso presupuestal de la Corporación</v>
      </c>
      <c r="C28" s="65" t="str">
        <f>+Priorización!C19</f>
        <v>Deficiente seguimiento a la ejecución  presupuestal, financiera y contable de la Corporación e inversiones en proyectos disruptivos (DAPI, Hemoderivados,Salud, Energía, TIC, Servicios Públicos)</v>
      </c>
      <c r="D28" s="91" t="str">
        <f>+'Procesos A Auditar Vs Recursos'!D16</f>
        <v>Aseguramiento</v>
      </c>
      <c r="E28" s="88" t="s">
        <v>163</v>
      </c>
      <c r="F28" s="89" t="str">
        <f>+'Procesos A Auditar Vs Recursos'!C13</f>
        <v>Sistema de Información Presupuestal</v>
      </c>
      <c r="G28" s="90" t="s">
        <v>216</v>
      </c>
    </row>
    <row r="29" spans="1:7" ht="100.8" x14ac:dyDescent="0.3">
      <c r="A29" s="80" t="s">
        <v>109</v>
      </c>
      <c r="B29" s="66" t="str">
        <f>+Priorización!D20</f>
        <v xml:space="preserve">Proceso de apoyo a la gestion </v>
      </c>
      <c r="C29" s="65" t="str">
        <f>+Priorización!C20</f>
        <v xml:space="preserve">Deficiencia en el manejo de las TI y la información de la organización que apoye las estrategias y objetivos de la organización. </v>
      </c>
      <c r="D29" s="91" t="str">
        <f>+'Procesos A Auditar Vs Recursos'!D17</f>
        <v>Aseguramiento</v>
      </c>
      <c r="E29" s="88" t="s">
        <v>164</v>
      </c>
      <c r="F29" s="89" t="str">
        <f>+'Procesos A Auditar Vs Recursos'!C17</f>
        <v>Software y aplicativos del Core del negocio. Plan Estrategico de Tecnologias de la Información</v>
      </c>
      <c r="G29" s="90" t="s">
        <v>217</v>
      </c>
    </row>
    <row r="30" spans="1:7" ht="39.6" x14ac:dyDescent="0.3">
      <c r="A30" s="78" t="s">
        <v>110</v>
      </c>
      <c r="B30" s="66" t="str">
        <f>+Priorización!D21</f>
        <v xml:space="preserve">Proceso de apoyo a la gestion </v>
      </c>
      <c r="C30" s="65" t="str">
        <f>+Priorización!C21</f>
        <v>Deficiencia en la revisión del listado de riesgos y los controles asociados</v>
      </c>
      <c r="D30" s="91" t="str">
        <f>+'Procesos A Auditar Vs Recursos'!D18</f>
        <v>Aseguramiento</v>
      </c>
      <c r="E30" s="88" t="s">
        <v>166</v>
      </c>
      <c r="F30" s="89" t="str">
        <f>+'Procesos A Auditar Vs Recursos'!C18</f>
        <v>Listado de riegos y controles</v>
      </c>
      <c r="G30" s="90" t="s">
        <v>218</v>
      </c>
    </row>
    <row r="31" spans="1:7" ht="66" x14ac:dyDescent="0.3">
      <c r="A31" s="78" t="s">
        <v>111</v>
      </c>
      <c r="B31" s="66" t="str">
        <f>+Priorización!D22</f>
        <v>Proceso estrategico para el desarrollo de las prioridades estrategicas para la atracción, desarrollo y generación de retos</v>
      </c>
      <c r="C31" s="65" t="str">
        <f>+Priorización!C25</f>
        <v>Incumplimiento de indicadores de la Corporación y Plan de Desarrollo: 2020-2023 vs Ejecución de recursos de capitalización</v>
      </c>
      <c r="D31" s="91" t="str">
        <f>+'Procesos A Auditar Vs Recursos'!D19</f>
        <v>Aseguramiento</v>
      </c>
      <c r="E31" s="88" t="s">
        <v>181</v>
      </c>
      <c r="F31" s="89" t="str">
        <f>+'Procesos A Auditar Vs Recursos'!C24</f>
        <v>Informes de seguimiento al cumplimiento de indicadores de la Corporación y Plan de Desarrollo: 2020-2023</v>
      </c>
      <c r="G31" s="90" t="s">
        <v>219</v>
      </c>
    </row>
    <row r="32" spans="1:7" ht="79.2" x14ac:dyDescent="0.3">
      <c r="A32" s="78" t="s">
        <v>112</v>
      </c>
      <c r="B32" s="66" t="str">
        <f>+Priorización!D23</f>
        <v>Gobernanza y gestion</v>
      </c>
      <c r="C32" s="65" t="str">
        <f>+Priorización!C23</f>
        <v>Inobservancia al cumplimiento al diseño, implementación y eficacia de los objetivos, programas y actividades de la organización relacionados con el Gobierno Corporativo.</v>
      </c>
      <c r="D32" s="91" t="str">
        <f>+'Procesos A Auditar Vs Recursos'!D20</f>
        <v>Aseguramiento</v>
      </c>
      <c r="E32" s="88" t="s">
        <v>182</v>
      </c>
      <c r="F32" s="89" t="str">
        <f>+'Procesos A Auditar Vs Recursos'!C20</f>
        <v>Actas de Asamblea de afiliados y Junta Directiva de la Corporación</v>
      </c>
      <c r="G32" s="90" t="s">
        <v>220</v>
      </c>
    </row>
    <row r="33" spans="1:7" ht="72" x14ac:dyDescent="0.3">
      <c r="A33" s="78" t="s">
        <v>113</v>
      </c>
      <c r="B33" s="66" t="str">
        <f>+Priorización!D24</f>
        <v xml:space="preserve">Proceso de apoyo a la gestion </v>
      </c>
      <c r="C33" s="65" t="str">
        <f>+Priorización!C24</f>
        <v>Dificultades en la implementacion del Programa de Salud Ocupacional</v>
      </c>
      <c r="D33" s="91" t="str">
        <f>+'Procesos A Auditar Vs Recursos'!D21</f>
        <v>Aseguramiento</v>
      </c>
      <c r="E33" s="88" t="s">
        <v>184</v>
      </c>
      <c r="F33" s="89" t="str">
        <f>+'Procesos A Auditar Vs Recursos'!C21</f>
        <v>Documentos, presentaciones, capacitaciones relativas a la aplicación de la ley de Salud y Seguridad en el trabajo</v>
      </c>
      <c r="G33" s="90" t="s">
        <v>221</v>
      </c>
    </row>
    <row r="34" spans="1:7" ht="66" x14ac:dyDescent="0.3">
      <c r="A34" s="78" t="s">
        <v>114</v>
      </c>
      <c r="B34" s="66" t="str">
        <f>+Priorización!D25</f>
        <v>Proceso estrategico para el desarrollo de las prioridades estrategicas para la atracción, desarrollo y generación de retos</v>
      </c>
      <c r="C34" s="65" t="str">
        <f>+Priorización!C25</f>
        <v>Incumplimiento de indicadores de la Corporación y Plan de Desarrollo: 2020-2023 vs Ejecución de recursos de capitalización</v>
      </c>
      <c r="D34" s="91" t="str">
        <f>+'Procesos A Auditar Vs Recursos'!D22</f>
        <v>Aseguramiento</v>
      </c>
      <c r="E34" s="88" t="s">
        <v>185</v>
      </c>
      <c r="F34" s="89" t="str">
        <f>+'Procesos A Auditar Vs Recursos'!C24</f>
        <v>Informes de seguimiento al cumplimiento de indicadores de la Corporación y Plan de Desarrollo: 2020-2023</v>
      </c>
      <c r="G34" s="90" t="s">
        <v>219</v>
      </c>
    </row>
    <row r="35" spans="1:7" ht="100.8" x14ac:dyDescent="0.3">
      <c r="A35" s="78" t="s">
        <v>116</v>
      </c>
      <c r="B35" s="66" t="str">
        <f>+Priorización!D26</f>
        <v>Proceso contractual de concesión de espacios</v>
      </c>
      <c r="C35" s="65" t="str">
        <f>+Priorización!C26</f>
        <v>Ausencia en la revisión y ejecución de los contratos de concesión de espacios del Landing</v>
      </c>
      <c r="D35" s="91" t="str">
        <f>+'Procesos A Auditar Vs Recursos'!D23</f>
        <v>Aseguramiento</v>
      </c>
      <c r="E35" s="88" t="s">
        <v>186</v>
      </c>
      <c r="F35" s="89" t="str">
        <f>+'Procesos A Auditar Vs Recursos'!C23</f>
        <v>Carpetas de contratos de concesión de espacios del Landing</v>
      </c>
      <c r="G35" s="90" t="s">
        <v>222</v>
      </c>
    </row>
    <row r="36" spans="1:7" ht="72" x14ac:dyDescent="0.3">
      <c r="A36" s="80" t="s">
        <v>117</v>
      </c>
      <c r="B36" s="66" t="str">
        <f>+Priorización!D27</f>
        <v>Proceso negocios del conocimiento</v>
      </c>
      <c r="C36" s="65" t="str">
        <f>+Priorización!C27</f>
        <v>Falta de seguimiento y verificacion de la ejecución de las lineas de aceleración, crecimiento, expansión, Innova pyme y economia naranja</v>
      </c>
      <c r="D36" s="91" t="str">
        <f>+'Procesos A Auditar Vs Recursos'!D24</f>
        <v>Aseguramiento</v>
      </c>
      <c r="E36" s="88" t="s">
        <v>187</v>
      </c>
      <c r="F36" s="89" t="str">
        <f>+'Procesos A Auditar Vs Recursos'!C24</f>
        <v>Informes de seguimiento al cumplimiento de indicadores de la Corporación y Plan de Desarrollo: 2020-2023</v>
      </c>
      <c r="G36" s="90" t="s">
        <v>223</v>
      </c>
    </row>
    <row r="37" spans="1:7" ht="52.8" x14ac:dyDescent="0.3">
      <c r="A37" s="78" t="s">
        <v>118</v>
      </c>
      <c r="B37" s="66" t="str">
        <f>+Priorización!D28</f>
        <v>Proceso contractual de adquisicion de bienes y servicios</v>
      </c>
      <c r="C37" s="65" t="str">
        <f>+Priorización!C28</f>
        <v>Dificultades en la aplicación del Manual de Supervision y Manual de Contratacion de la Corporación</v>
      </c>
      <c r="D37" s="91" t="str">
        <f>+'Procesos A Auditar Vs Recursos'!D25</f>
        <v>Aseguramiento</v>
      </c>
      <c r="E37" s="88" t="s">
        <v>188</v>
      </c>
      <c r="F37" s="89" t="s">
        <v>107</v>
      </c>
      <c r="G37" s="90" t="s">
        <v>215</v>
      </c>
    </row>
    <row r="38" spans="1:7" ht="53.4" x14ac:dyDescent="0.3">
      <c r="A38" s="78" t="s">
        <v>210</v>
      </c>
      <c r="B38" s="65" t="s">
        <v>202</v>
      </c>
      <c r="C38" s="64" t="s">
        <v>206</v>
      </c>
      <c r="D38" s="91" t="s">
        <v>205</v>
      </c>
      <c r="E38" s="88" t="s">
        <v>212</v>
      </c>
      <c r="F38" s="89" t="s">
        <v>214</v>
      </c>
      <c r="G38" s="91" t="s">
        <v>208</v>
      </c>
    </row>
    <row r="39" spans="1:7" ht="106.2" x14ac:dyDescent="0.3">
      <c r="A39" s="78" t="s">
        <v>211</v>
      </c>
      <c r="B39" s="65" t="s">
        <v>203</v>
      </c>
      <c r="C39" s="64" t="s">
        <v>207</v>
      </c>
      <c r="D39" s="91" t="s">
        <v>205</v>
      </c>
      <c r="E39" s="88" t="s">
        <v>213</v>
      </c>
      <c r="F39" s="89" t="s">
        <v>214</v>
      </c>
      <c r="G39" s="91" t="s">
        <v>208</v>
      </c>
    </row>
    <row r="40" spans="1:7" ht="27" x14ac:dyDescent="0.3">
      <c r="A40" s="78" t="s">
        <v>210</v>
      </c>
      <c r="B40" s="65" t="s">
        <v>204</v>
      </c>
      <c r="C40" s="64" t="s">
        <v>209</v>
      </c>
      <c r="D40" s="91" t="s">
        <v>205</v>
      </c>
      <c r="E40" s="88" t="s">
        <v>212</v>
      </c>
      <c r="F40" s="89" t="s">
        <v>214</v>
      </c>
      <c r="G40" s="91" t="s">
        <v>208</v>
      </c>
    </row>
    <row r="41" spans="1:7" x14ac:dyDescent="0.3">
      <c r="A41" s="81"/>
      <c r="B41" s="92"/>
      <c r="C41" s="93"/>
      <c r="D41" s="94"/>
      <c r="E41" s="95"/>
      <c r="F41" s="96"/>
      <c r="G41" s="97"/>
    </row>
    <row r="42" spans="1:7" x14ac:dyDescent="0.3">
      <c r="A42" s="81"/>
      <c r="B42" s="82"/>
      <c r="E42" s="82"/>
      <c r="F42" s="82"/>
    </row>
    <row r="43" spans="1:7" ht="25.5" customHeight="1" x14ac:dyDescent="0.3">
      <c r="A43" s="83" t="s">
        <v>102</v>
      </c>
      <c r="B43" s="84" t="s">
        <v>119</v>
      </c>
      <c r="C43" s="84" t="s">
        <v>120</v>
      </c>
      <c r="D43" s="84" t="s">
        <v>121</v>
      </c>
      <c r="E43" s="84" t="s">
        <v>104</v>
      </c>
      <c r="F43" s="208" t="s">
        <v>105</v>
      </c>
      <c r="G43" s="208"/>
    </row>
    <row r="44" spans="1:7" ht="27" x14ac:dyDescent="0.3">
      <c r="A44" s="85" t="s">
        <v>122</v>
      </c>
      <c r="B44" s="64" t="s">
        <v>123</v>
      </c>
      <c r="C44" s="64" t="s">
        <v>124</v>
      </c>
      <c r="D44" s="63" t="s">
        <v>66</v>
      </c>
      <c r="E44" s="85" t="s">
        <v>125</v>
      </c>
      <c r="F44" s="209" t="s">
        <v>126</v>
      </c>
      <c r="G44" s="209"/>
    </row>
    <row r="45" spans="1:7" ht="53.4" x14ac:dyDescent="0.3">
      <c r="A45" s="64" t="s">
        <v>127</v>
      </c>
      <c r="B45" s="64" t="s">
        <v>128</v>
      </c>
      <c r="C45" s="79" t="s">
        <v>129</v>
      </c>
      <c r="D45" s="66" t="s">
        <v>70</v>
      </c>
      <c r="E45" s="80" t="s">
        <v>190</v>
      </c>
      <c r="F45" s="209" t="s">
        <v>130</v>
      </c>
      <c r="G45" s="209"/>
    </row>
    <row r="46" spans="1:7" ht="27" x14ac:dyDescent="0.3">
      <c r="A46" s="85" t="s">
        <v>131</v>
      </c>
      <c r="B46" s="64" t="s">
        <v>132</v>
      </c>
      <c r="C46" s="64" t="s">
        <v>133</v>
      </c>
      <c r="D46" s="63" t="s">
        <v>66</v>
      </c>
      <c r="E46" s="64" t="s">
        <v>191</v>
      </c>
      <c r="F46" s="209" t="s">
        <v>134</v>
      </c>
      <c r="G46" s="209"/>
    </row>
    <row r="47" spans="1:7" ht="66.599999999999994" x14ac:dyDescent="0.3">
      <c r="A47" s="85" t="s">
        <v>135</v>
      </c>
      <c r="B47" s="85" t="s">
        <v>136</v>
      </c>
      <c r="C47" s="64" t="s">
        <v>137</v>
      </c>
      <c r="D47" s="63" t="s">
        <v>66</v>
      </c>
      <c r="E47" s="85" t="s">
        <v>192</v>
      </c>
      <c r="F47" s="209" t="s">
        <v>126</v>
      </c>
      <c r="G47" s="209"/>
    </row>
    <row r="48" spans="1:7" ht="40.200000000000003" x14ac:dyDescent="0.3">
      <c r="A48" s="85" t="s">
        <v>131</v>
      </c>
      <c r="B48" s="64" t="s">
        <v>138</v>
      </c>
      <c r="C48" s="64" t="s">
        <v>139</v>
      </c>
      <c r="D48" s="63" t="s">
        <v>66</v>
      </c>
      <c r="E48" s="64" t="s">
        <v>193</v>
      </c>
      <c r="F48" s="209" t="s">
        <v>126</v>
      </c>
      <c r="G48" s="209"/>
    </row>
    <row r="49" spans="1:7" ht="40.200000000000003" x14ac:dyDescent="0.3">
      <c r="A49" s="85" t="s">
        <v>135</v>
      </c>
      <c r="B49" s="64" t="s">
        <v>140</v>
      </c>
      <c r="C49" s="64" t="s">
        <v>141</v>
      </c>
      <c r="D49" s="63" t="s">
        <v>66</v>
      </c>
      <c r="E49" s="85" t="s">
        <v>194</v>
      </c>
      <c r="F49" s="209" t="s">
        <v>142</v>
      </c>
      <c r="G49" s="209"/>
    </row>
    <row r="50" spans="1:7" ht="40.200000000000003" x14ac:dyDescent="0.3">
      <c r="A50" s="85" t="s">
        <v>135</v>
      </c>
      <c r="B50" s="64" t="s">
        <v>143</v>
      </c>
      <c r="C50" s="64" t="s">
        <v>141</v>
      </c>
      <c r="D50" s="63" t="s">
        <v>66</v>
      </c>
      <c r="E50" s="85" t="s">
        <v>195</v>
      </c>
      <c r="F50" s="209" t="s">
        <v>115</v>
      </c>
      <c r="G50" s="209"/>
    </row>
    <row r="51" spans="1:7" ht="40.200000000000003" x14ac:dyDescent="0.3">
      <c r="A51" s="85" t="s">
        <v>135</v>
      </c>
      <c r="B51" s="85" t="s">
        <v>144</v>
      </c>
      <c r="C51" s="64" t="s">
        <v>141</v>
      </c>
      <c r="D51" s="63" t="s">
        <v>66</v>
      </c>
      <c r="E51" s="85" t="s">
        <v>196</v>
      </c>
      <c r="F51" s="209" t="s">
        <v>126</v>
      </c>
      <c r="G51" s="209"/>
    </row>
    <row r="52" spans="1:7" ht="40.200000000000003" x14ac:dyDescent="0.3">
      <c r="A52" s="85" t="s">
        <v>135</v>
      </c>
      <c r="B52" s="64" t="s">
        <v>145</v>
      </c>
      <c r="C52" s="64" t="s">
        <v>141</v>
      </c>
      <c r="D52" s="63" t="s">
        <v>66</v>
      </c>
      <c r="E52" s="85" t="s">
        <v>195</v>
      </c>
      <c r="F52" s="209" t="s">
        <v>126</v>
      </c>
      <c r="G52" s="209"/>
    </row>
    <row r="53" spans="1:7" ht="40.200000000000003" x14ac:dyDescent="0.3">
      <c r="A53" s="85" t="s">
        <v>146</v>
      </c>
      <c r="B53" s="64" t="s">
        <v>147</v>
      </c>
      <c r="C53" s="64" t="s">
        <v>148</v>
      </c>
      <c r="D53" s="63" t="s">
        <v>66</v>
      </c>
      <c r="E53" s="64" t="s">
        <v>197</v>
      </c>
      <c r="F53" s="209" t="s">
        <v>126</v>
      </c>
      <c r="G53" s="209"/>
    </row>
    <row r="54" spans="1:7" ht="79.8" x14ac:dyDescent="0.3">
      <c r="A54" s="85" t="s">
        <v>135</v>
      </c>
      <c r="B54" s="85" t="s">
        <v>149</v>
      </c>
      <c r="C54" s="64" t="s">
        <v>148</v>
      </c>
      <c r="D54" s="63" t="s">
        <v>66</v>
      </c>
      <c r="E54" s="64" t="s">
        <v>198</v>
      </c>
      <c r="F54" s="209" t="s">
        <v>126</v>
      </c>
      <c r="G54" s="209"/>
    </row>
    <row r="55" spans="1:7" ht="40.200000000000003" x14ac:dyDescent="0.3">
      <c r="A55" s="85" t="s">
        <v>135</v>
      </c>
      <c r="B55" s="64" t="s">
        <v>150</v>
      </c>
      <c r="C55" s="64" t="s">
        <v>148</v>
      </c>
      <c r="D55" s="63" t="s">
        <v>66</v>
      </c>
      <c r="E55" s="64" t="s">
        <v>199</v>
      </c>
      <c r="F55" s="209" t="s">
        <v>126</v>
      </c>
      <c r="G55" s="209"/>
    </row>
    <row r="56" spans="1:7" ht="27" x14ac:dyDescent="0.3">
      <c r="A56" s="85" t="s">
        <v>131</v>
      </c>
      <c r="B56" s="64" t="s">
        <v>151</v>
      </c>
      <c r="C56" s="64" t="s">
        <v>152</v>
      </c>
      <c r="D56" s="63" t="s">
        <v>66</v>
      </c>
      <c r="E56" s="64" t="s">
        <v>191</v>
      </c>
      <c r="F56" s="209" t="s">
        <v>126</v>
      </c>
      <c r="G56" s="209"/>
    </row>
    <row r="57" spans="1:7" ht="40.200000000000003" x14ac:dyDescent="0.3">
      <c r="A57" s="85" t="s">
        <v>135</v>
      </c>
      <c r="B57" s="63" t="s">
        <v>153</v>
      </c>
      <c r="C57" s="64" t="s">
        <v>154</v>
      </c>
      <c r="D57" s="63" t="s">
        <v>66</v>
      </c>
      <c r="E57" s="85" t="s">
        <v>200</v>
      </c>
      <c r="F57" s="209" t="s">
        <v>126</v>
      </c>
      <c r="G57" s="209"/>
    </row>
    <row r="58" spans="1:7" ht="40.200000000000003" x14ac:dyDescent="0.3">
      <c r="A58" s="85" t="s">
        <v>135</v>
      </c>
      <c r="B58" s="64" t="s">
        <v>155</v>
      </c>
      <c r="C58" s="64" t="s">
        <v>141</v>
      </c>
      <c r="D58" s="63" t="s">
        <v>66</v>
      </c>
      <c r="E58" s="85" t="s">
        <v>192</v>
      </c>
      <c r="F58" s="209" t="s">
        <v>126</v>
      </c>
      <c r="G58" s="209"/>
    </row>
    <row r="59" spans="1:7" ht="40.200000000000003" x14ac:dyDescent="0.3">
      <c r="A59" s="85" t="s">
        <v>135</v>
      </c>
      <c r="B59" s="86" t="s">
        <v>156</v>
      </c>
      <c r="C59" s="64" t="s">
        <v>141</v>
      </c>
      <c r="D59" s="63" t="s">
        <v>66</v>
      </c>
      <c r="E59" s="86" t="s">
        <v>194</v>
      </c>
      <c r="F59" s="209" t="s">
        <v>126</v>
      </c>
      <c r="G59" s="209"/>
    </row>
    <row r="60" spans="1:7" ht="66.599999999999994" x14ac:dyDescent="0.3">
      <c r="A60" s="78" t="s">
        <v>122</v>
      </c>
      <c r="B60" s="87" t="s">
        <v>157</v>
      </c>
      <c r="C60" s="64" t="s">
        <v>141</v>
      </c>
      <c r="D60" s="63" t="s">
        <v>66</v>
      </c>
      <c r="E60" s="64" t="s">
        <v>201</v>
      </c>
      <c r="F60" s="209" t="s">
        <v>126</v>
      </c>
      <c r="G60" s="209"/>
    </row>
  </sheetData>
  <mergeCells count="56">
    <mergeCell ref="F58:G58"/>
    <mergeCell ref="F59:G59"/>
    <mergeCell ref="F60:G60"/>
    <mergeCell ref="A21:A27"/>
    <mergeCell ref="F52:G52"/>
    <mergeCell ref="F53:G53"/>
    <mergeCell ref="F54:G54"/>
    <mergeCell ref="F55:G55"/>
    <mergeCell ref="F56:G56"/>
    <mergeCell ref="F57:G57"/>
    <mergeCell ref="F46:G46"/>
    <mergeCell ref="F47:G47"/>
    <mergeCell ref="F48:G48"/>
    <mergeCell ref="F49:G49"/>
    <mergeCell ref="F50:G50"/>
    <mergeCell ref="F51:G51"/>
    <mergeCell ref="A19:F19"/>
    <mergeCell ref="F43:G43"/>
    <mergeCell ref="F44:G44"/>
    <mergeCell ref="F45:G45"/>
    <mergeCell ref="E21:E27"/>
    <mergeCell ref="F21:F27"/>
    <mergeCell ref="G21:G27"/>
    <mergeCell ref="A18:B18"/>
    <mergeCell ref="C18:G18"/>
    <mergeCell ref="A12:B12"/>
    <mergeCell ref="C12:G12"/>
    <mergeCell ref="A13:B13"/>
    <mergeCell ref="C13:G13"/>
    <mergeCell ref="A14:B14"/>
    <mergeCell ref="C14:G14"/>
    <mergeCell ref="A15:B15"/>
    <mergeCell ref="C15:G15"/>
    <mergeCell ref="A16:G16"/>
    <mergeCell ref="A17:B17"/>
    <mergeCell ref="C17:G17"/>
    <mergeCell ref="A11:B11"/>
    <mergeCell ref="C11:G11"/>
    <mergeCell ref="A5:B5"/>
    <mergeCell ref="C5:G5"/>
    <mergeCell ref="A6:B6"/>
    <mergeCell ref="C6:G6"/>
    <mergeCell ref="A7:B7"/>
    <mergeCell ref="C7:G7"/>
    <mergeCell ref="A8:B8"/>
    <mergeCell ref="C8:G8"/>
    <mergeCell ref="A9:B9"/>
    <mergeCell ref="C9:G9"/>
    <mergeCell ref="A10:G10"/>
    <mergeCell ref="A4:B4"/>
    <mergeCell ref="C4:G4"/>
    <mergeCell ref="A1:G1"/>
    <mergeCell ref="A2:B2"/>
    <mergeCell ref="C2:G2"/>
    <mergeCell ref="A3:B3"/>
    <mergeCell ref="C3:G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12"/>
  <sheetViews>
    <sheetView workbookViewId="0">
      <selection activeCell="B13" sqref="B13"/>
    </sheetView>
  </sheetViews>
  <sheetFormatPr baseColWidth="10" defaultRowHeight="14.4" x14ac:dyDescent="0.3"/>
  <cols>
    <col min="3" max="3" width="13.44140625" customWidth="1"/>
    <col min="4" max="4" width="21" bestFit="1" customWidth="1"/>
  </cols>
  <sheetData>
    <row r="3" spans="2:5" x14ac:dyDescent="0.3">
      <c r="B3" t="s">
        <v>52</v>
      </c>
      <c r="C3" t="s">
        <v>25</v>
      </c>
      <c r="D3" t="str">
        <f>+CONCATENATE(B3,C3)</f>
        <v>InaceptableAdecuado</v>
      </c>
      <c r="E3" t="s">
        <v>17</v>
      </c>
    </row>
    <row r="4" spans="2:5" x14ac:dyDescent="0.3">
      <c r="B4" t="s">
        <v>53</v>
      </c>
      <c r="C4" t="s">
        <v>25</v>
      </c>
      <c r="D4" t="str">
        <f t="shared" ref="D4:D12" si="0">+CONCATENATE(B4,C4)</f>
        <v>ImportanteAdecuado</v>
      </c>
      <c r="E4" t="s">
        <v>19</v>
      </c>
    </row>
    <row r="5" spans="2:5" x14ac:dyDescent="0.3">
      <c r="B5" t="s">
        <v>9</v>
      </c>
      <c r="C5" t="s">
        <v>25</v>
      </c>
      <c r="D5" t="str">
        <f t="shared" si="0"/>
        <v>ModeradoAdecuado</v>
      </c>
      <c r="E5" t="s">
        <v>20</v>
      </c>
    </row>
    <row r="6" spans="2:5" x14ac:dyDescent="0.3">
      <c r="B6" t="s">
        <v>54</v>
      </c>
      <c r="C6" t="s">
        <v>25</v>
      </c>
      <c r="D6" t="str">
        <f t="shared" si="0"/>
        <v>TolerableAdecuado</v>
      </c>
      <c r="E6" t="s">
        <v>18</v>
      </c>
    </row>
    <row r="7" spans="2:5" x14ac:dyDescent="0.3">
      <c r="B7" t="s">
        <v>71</v>
      </c>
      <c r="C7" t="s">
        <v>25</v>
      </c>
      <c r="D7" t="str">
        <f t="shared" si="0"/>
        <v>AceptableAdecuado</v>
      </c>
      <c r="E7" t="s">
        <v>21</v>
      </c>
    </row>
    <row r="8" spans="2:5" x14ac:dyDescent="0.3">
      <c r="B8" t="s">
        <v>52</v>
      </c>
      <c r="C8" t="s">
        <v>26</v>
      </c>
      <c r="D8" t="str">
        <f t="shared" si="0"/>
        <v>InaceptableInadecuado</v>
      </c>
      <c r="E8" t="s">
        <v>17</v>
      </c>
    </row>
    <row r="9" spans="2:5" x14ac:dyDescent="0.3">
      <c r="B9" t="s">
        <v>53</v>
      </c>
      <c r="C9" t="s">
        <v>26</v>
      </c>
      <c r="D9" t="str">
        <f t="shared" si="0"/>
        <v>ImportanteInadecuado</v>
      </c>
      <c r="E9" t="s">
        <v>17</v>
      </c>
    </row>
    <row r="10" spans="2:5" x14ac:dyDescent="0.3">
      <c r="B10" t="s">
        <v>9</v>
      </c>
      <c r="C10" t="s">
        <v>26</v>
      </c>
      <c r="D10" t="str">
        <f t="shared" si="0"/>
        <v>ModeradoInadecuado</v>
      </c>
      <c r="E10" t="s">
        <v>19</v>
      </c>
    </row>
    <row r="11" spans="2:5" x14ac:dyDescent="0.3">
      <c r="B11" t="s">
        <v>54</v>
      </c>
      <c r="C11" t="s">
        <v>26</v>
      </c>
      <c r="D11" t="str">
        <f t="shared" si="0"/>
        <v>TolerableInadecuado</v>
      </c>
      <c r="E11" t="s">
        <v>20</v>
      </c>
    </row>
    <row r="12" spans="2:5" x14ac:dyDescent="0.3">
      <c r="B12" t="s">
        <v>71</v>
      </c>
      <c r="C12" t="s">
        <v>26</v>
      </c>
      <c r="D12" t="str">
        <f t="shared" si="0"/>
        <v>AceptableInadecuado</v>
      </c>
      <c r="E12" t="s">
        <v>18</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C9257F0C438FD4F8DC8571B3328F60B" ma:contentTypeVersion="18" ma:contentTypeDescription="Crear nuevo documento." ma:contentTypeScope="" ma:versionID="5852f6cdcdc51de49751f86e485a1007">
  <xsd:schema xmlns:xsd="http://www.w3.org/2001/XMLSchema" xmlns:xs="http://www.w3.org/2001/XMLSchema" xmlns:p="http://schemas.microsoft.com/office/2006/metadata/properties" xmlns:ns2="c298746a-0869-4342-88b4-f5d115138236" xmlns:ns3="c706c78e-75b1-47ec-8af0-8e9ba99ea0cc" targetNamespace="http://schemas.microsoft.com/office/2006/metadata/properties" ma:root="true" ma:fieldsID="393d15f901795fea710012c318a31b61" ns2:_="" ns3:_="">
    <xsd:import namespace="c298746a-0869-4342-88b4-f5d115138236"/>
    <xsd:import namespace="c706c78e-75b1-47ec-8af0-8e9ba99ea0cc"/>
    <xsd:element name="properties">
      <xsd:complexType>
        <xsd:sequence>
          <xsd:element name="documentManagement">
            <xsd:complexType>
              <xsd:all>
                <xsd:element ref="ns2:_dlc_DocId" minOccurs="0"/>
                <xsd:element ref="ns2:_dlc_DocIdUrl" minOccurs="0"/>
                <xsd:element ref="ns2:_dlc_DocIdPersistId" minOccurs="0"/>
                <xsd:element ref="ns3:MigrationWizId" minOccurs="0"/>
                <xsd:element ref="ns3:MigrationWizIdPermissions" minOccurs="0"/>
                <xsd:element ref="ns3:MigrationWizIdVersion" minOccurs="0"/>
                <xsd:element ref="ns3:MediaServiceMetadata" minOccurs="0"/>
                <xsd:element ref="ns3:MediaServiceFastMetadata" minOccurs="0"/>
                <xsd:element ref="ns3:MediaServiceDateTaken" minOccurs="0"/>
                <xsd:element ref="ns3:MediaLengthInSeconds" minOccurs="0"/>
                <xsd:element ref="ns3:MediaServiceAutoTags" minOccurs="0"/>
                <xsd:element ref="ns2:SharedWithUsers" minOccurs="0"/>
                <xsd:element ref="ns2:SharedWithDetails" minOccurs="0"/>
                <xsd:element ref="ns3:MediaServiceAutoKeyPoints" minOccurs="0"/>
                <xsd:element ref="ns3:MediaServiceKeyPoints" minOccurs="0"/>
                <xsd:element ref="ns3:lcf76f155ced4ddcb4097134ff3c332f" minOccurs="0"/>
                <xsd:element ref="ns2:TaxCatchAll"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98746a-0869-4342-88b4-f5d115138236"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dexed="true"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element name="TaxCatchAll" ma:index="25" nillable="true" ma:displayName="Taxonomy Catch All Column" ma:hidden="true" ma:list="{4b6291cf-b22b-447e-832f-37b876521c28}" ma:internalName="TaxCatchAll" ma:showField="CatchAllData" ma:web="c298746a-0869-4342-88b4-f5d11513823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706c78e-75b1-47ec-8af0-8e9ba99ea0cc" elementFormDefault="qualified">
    <xsd:import namespace="http://schemas.microsoft.com/office/2006/documentManagement/types"/>
    <xsd:import namespace="http://schemas.microsoft.com/office/infopath/2007/PartnerControls"/>
    <xsd:element name="MigrationWizId" ma:index="11" nillable="true" ma:displayName="MigrationWizId" ma:internalName="MigrationWizId">
      <xsd:simpleType>
        <xsd:restriction base="dms:Text"/>
      </xsd:simpleType>
    </xsd:element>
    <xsd:element name="MigrationWizIdPermissions" ma:index="12" nillable="true" ma:displayName="MigrationWizIdPermissions" ma:internalName="MigrationWizIdPermissions">
      <xsd:simpleType>
        <xsd:restriction base="dms:Text"/>
      </xsd:simpleType>
    </xsd:element>
    <xsd:element name="MigrationWizIdVersion" ma:index="13" nillable="true" ma:displayName="MigrationWizIdVersion" ma:internalName="MigrationWizIdVersion">
      <xsd:simpleType>
        <xsd:restriction base="dms:Text"/>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Tags" ma:index="18" nillable="true" ma:displayName="Tags" ma:internalName="MediaServiceAutoTags"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element name="MediaServiceOCR" ma:index="26" nillable="true" ma:displayName="Extracted Text" ma:internalName="MediaServiceOCR" ma:readOnly="true">
      <xsd:simpleType>
        <xsd:restriction base="dms:Note">
          <xsd:maxLength value="255"/>
        </xsd:restrictio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MigrationWizId xmlns="c706c78e-75b1-47ec-8af0-8e9ba99ea0cc" xsi:nil="true"/>
    <MigrationWizIdVersion xmlns="c706c78e-75b1-47ec-8af0-8e9ba99ea0cc" xsi:nil="true"/>
    <MigrationWizIdPermissions xmlns="c706c78e-75b1-47ec-8af0-8e9ba99ea0cc" xsi:nil="true"/>
    <TaxCatchAll xmlns="c298746a-0869-4342-88b4-f5d115138236" xsi:nil="true"/>
    <lcf76f155ced4ddcb4097134ff3c332f xmlns="c706c78e-75b1-47ec-8af0-8e9ba99ea0cc">
      <Terms xmlns="http://schemas.microsoft.com/office/infopath/2007/PartnerControls"/>
    </lcf76f155ced4ddcb4097134ff3c332f>
    <_dlc_DocId xmlns="c298746a-0869-4342-88b4-f5d115138236">ZQVMJN4V7J2M-215259351-41459</_dlc_DocId>
    <_dlc_DocIdUrl xmlns="c298746a-0869-4342-88b4-f5d115138236">
      <Url>https://rutanmedellin.sharepoint.com/sites/GestionDocumental/_layouts/15/DocIdRedir.aspx?ID=ZQVMJN4V7J2M-215259351-41459</Url>
      <Description>ZQVMJN4V7J2M-215259351-41459</Description>
    </_dlc_DocIdUrl>
  </documentManagement>
</p:properties>
</file>

<file path=customXml/itemProps1.xml><?xml version="1.0" encoding="utf-8"?>
<ds:datastoreItem xmlns:ds="http://schemas.openxmlformats.org/officeDocument/2006/customXml" ds:itemID="{5D54C62D-C529-48A3-A8D4-26331E623860}"/>
</file>

<file path=customXml/itemProps2.xml><?xml version="1.0" encoding="utf-8"?>
<ds:datastoreItem xmlns:ds="http://schemas.openxmlformats.org/officeDocument/2006/customXml" ds:itemID="{EC02DF91-834A-4F59-AA6F-5DA86C7E72D4}"/>
</file>

<file path=customXml/itemProps3.xml><?xml version="1.0" encoding="utf-8"?>
<ds:datastoreItem xmlns:ds="http://schemas.openxmlformats.org/officeDocument/2006/customXml" ds:itemID="{11862B2D-5DF9-4251-9202-F629C00EEF5C}"/>
</file>

<file path=customXml/itemProps4.xml><?xml version="1.0" encoding="utf-8"?>
<ds:datastoreItem xmlns:ds="http://schemas.openxmlformats.org/officeDocument/2006/customXml" ds:itemID="{A7316448-BF3A-4AD4-8B60-AD5CE51EDB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Orientaciones Grales.</vt:lpstr>
      <vt:lpstr>Priorización</vt:lpstr>
      <vt:lpstr>Procesos A Auditar Vs Recursos</vt:lpstr>
      <vt:lpstr>Cronograma</vt:lpstr>
      <vt:lpstr>Hoja1</vt:lpstr>
    </vt:vector>
  </TitlesOfParts>
  <Company>Banco Popular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EDWIN ARLEY GIRALDO ZAPATA</dc:creator>
  <cp:lastModifiedBy>Luis Fernando Hoyos Estrada</cp:lastModifiedBy>
  <dcterms:created xsi:type="dcterms:W3CDTF">2014-03-13T13:58:02Z</dcterms:created>
  <dcterms:modified xsi:type="dcterms:W3CDTF">2020-11-23T09:53:16Z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0x010100DC9257F0C438FD4F8DC8571B3328F60B</vt:lpwstr>
  </property>
  <property fmtid="{D5CDD505-2E9C-101B-9397-08002B2CF9AE}" pid="3" name="_dlc_DocIdItemGuid">
    <vt:lpwstr>fae263b8-8d23-404d-8478-fdb66517336b</vt:lpwstr>
  </property>
</Properties>
</file>